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4730" windowHeight="7200" tabRatio="778" firstSheet="1" activeTab="1"/>
  </bookViews>
  <sheets>
    <sheet name="Instrucciones del libro excel" sheetId="1" state="hidden" r:id="rId1"/>
    <sheet name="Test MiFID_JMP EAFI" sheetId="2" r:id="rId2"/>
    <sheet name="Anexo1-Matriz de productos" sheetId="3" state="hidden" r:id="rId3"/>
    <sheet name="Hoja1" sheetId="4" state="hidden" r:id="rId4"/>
    <sheet name="Hoja2" sheetId="5" state="hidden" r:id="rId5"/>
  </sheets>
  <definedNames>
    <definedName name="_xlfn.IFERROR" hidden="1">#NAME?</definedName>
    <definedName name="_xlnm.Print_Area" localSheetId="1">'Test MiFID_JMP EAFI'!$A$1:$I$238</definedName>
    <definedName name="Perfil">'Hoja1'!$B$4</definedName>
    <definedName name="SIoNO">'Test MiFID_JMP EAFI'!$Q$3:$Q$4</definedName>
    <definedName name="sumpreg1EAF">'Test MiFID_JMP EAFI'!$H$25</definedName>
    <definedName name="sumpreg3EAF">'Test MiFID_JMP EAFI'!$H$25</definedName>
    <definedName name="sumpreg6">#REF!</definedName>
    <definedName name="_xlnm.Print_Titles" localSheetId="1">'Test MiFID_JMP EAFI'!$1:$3</definedName>
  </definedNames>
  <calcPr fullCalcOnLoad="1"/>
</workbook>
</file>

<file path=xl/sharedStrings.xml><?xml version="1.0" encoding="utf-8"?>
<sst xmlns="http://schemas.openxmlformats.org/spreadsheetml/2006/main" count="418" uniqueCount="273">
  <si>
    <t>Fdo.</t>
  </si>
  <si>
    <t>Nº Cliente:</t>
  </si>
  <si>
    <t xml:space="preserve">▪  Se ha añadido un botón de comando para guardar los resultados de los tests. La macro hace que Excel guarde una copia del libro en </t>
  </si>
  <si>
    <t>▪  En el caso del test de idoneidad, los resultados no podrán ser salvados si la suma de los porcentajes de la pregunta 6 no es igual a 100%</t>
  </si>
  <si>
    <t>se debe cumplimentar la correspondiente celda con el nombre del cliente/nº de cuenta.</t>
  </si>
  <si>
    <t xml:space="preserve">       los instrumentos y mercados financieros</t>
  </si>
  <si>
    <t>▪ Es aplicable en los escenarios de asesoramiento (cuentas asesoradas)</t>
  </si>
  <si>
    <t>Los resultados del test derivan en la asignación de un "rating" al cliente. Este rating será "macheado" con la matriz de productos (Ver Anexo1-Matriz de productos),</t>
  </si>
  <si>
    <t>▪ En función de la respuesta dada a la 3ª pregunta, se deshabilitan determindas respuestas a las preguntas 4 y 5, de forma</t>
  </si>
  <si>
    <t>2.2.   Herencia o donación</t>
  </si>
  <si>
    <t>2.3.   Ingresos por negocios</t>
  </si>
  <si>
    <t>6.3.   Entre 2 años y 5 años</t>
  </si>
  <si>
    <t>6.4.   Mas de 5 años</t>
  </si>
  <si>
    <t>Equilibrado</t>
  </si>
  <si>
    <t>Conservador</t>
  </si>
  <si>
    <t>Agresivo</t>
  </si>
  <si>
    <t>Dinámico</t>
  </si>
  <si>
    <t>la misma carpeta en la que está ubicada este fichero.</t>
  </si>
  <si>
    <t>▪ El rango de celdas E(351:357) del test de idoneidad han sido utilizadas para crear la lista deplegable empleada en la pregunta 6, consiste</t>
  </si>
  <si>
    <t>realizada sobre la misma, independientemente del interviniente o la figura que adopte (titular, autorizado, etc…)</t>
  </si>
  <si>
    <t>▪ El perfil obtenido tras la cumplimentación de test estará asociado a la cuenta que corresponda, siendo por lo tanto de aplicación a toda la operativa</t>
  </si>
  <si>
    <t>▪ Sección 1ª: Conocimientos y experiencia (mismas preguntas que el test de conveniencia)</t>
  </si>
  <si>
    <t>▪ Los criterios de calibración descritos para el test de conveniencia son igualmente aplicables.</t>
  </si>
  <si>
    <t>Resultados del test:</t>
  </si>
  <si>
    <t>con la finalidad de establecer las medidas necesarias para asesorar los productos que mejor se ajusten al perfil de cada cliente.</t>
  </si>
  <si>
    <t>▪ La macro asigna como nombre de fichero, el nombre del cliente (test de conveniencia) o el nº de cuenta asociado al test (test de idoneidad), para ello</t>
  </si>
  <si>
    <t>SITUACIÓN FINANCIERA DEL CLIENTE</t>
  </si>
  <si>
    <t>OBJETIVOS DE INVERSIÓN</t>
  </si>
  <si>
    <t>CONOCIMIENTO Y EXPERIENCIA EN CUANTO A INVERSIÓN, TIPO DE PRODUCTO, SERVICIOS…</t>
  </si>
  <si>
    <t>1.1.   Actividad laboral</t>
  </si>
  <si>
    <t>1.3.   Renta de bienes inmuebles en propiedad</t>
  </si>
  <si>
    <t xml:space="preserve">2.1.   Recolocar inversiones financieras existentes </t>
  </si>
  <si>
    <t>6.1.   Menos de un año</t>
  </si>
  <si>
    <t>6.2.   Entre 1 año y 2 años</t>
  </si>
  <si>
    <t>▪ La celda e363 representa la suma de los porcentajes indicados en la cumplimentación de la pregunta 6, el objetivo de esta celda es mostrar la suma de los mismos y es utilizada por la macro que detecta si la suma de los porcentajes es igual a 100%. La macro corre al clikar en el boton</t>
  </si>
  <si>
    <t>Quedan fuera de esta clasificación expresamente: los vehículos cerrados, los que</t>
  </si>
  <si>
    <t>emisión en euros</t>
  </si>
  <si>
    <t>emisión NO euros</t>
  </si>
  <si>
    <t>▪ Las preguntas: 3 y 5 son de multirrespuesta, por lo tanto la suma de los "scorings respuesta" de todas ellas no puede superar el 100%</t>
  </si>
  <si>
    <t>Validaciones</t>
  </si>
  <si>
    <t>Se han definido macros con el objetivo de detectar incoherencias en las respuestas del test.</t>
  </si>
  <si>
    <t>que sean cocherentes con la respuesta a la pregunta 3.</t>
  </si>
  <si>
    <t>▪ Las repuestas habilitadas a la pregunta 12 (sobre los objetivos de inversión) también estarán condicionadas por la respuesta dada en la pregunta 11.</t>
  </si>
  <si>
    <t>Se ha establecido una regla que no permite guardar los resultados del test en caso de que los porcentajes de la pregunta 6 no sumen el 100%</t>
  </si>
  <si>
    <t>Otras consideraciones</t>
  </si>
  <si>
    <t>en una lista en la que se pueden seleccionar distintos porcentajes para indicar la procedencia del patrimonio financiero</t>
  </si>
  <si>
    <t>de comando "Guardar los resultados del test", en caso de que la macro detecte que la suma de dichos porcentajes es diferente del 100%</t>
  </si>
  <si>
    <t>mostrará una ventana de aviso indicando que los porcentajes deben ser revisados.</t>
  </si>
  <si>
    <t>Guardar los tests</t>
  </si>
  <si>
    <t>de conocimientos y experiencia, solvencia económica y capacidad de asunción de riesgos, respectivamente a cada una de las secciones</t>
  </si>
  <si>
    <t>que componen el test.</t>
  </si>
  <si>
    <t>▪ Está compuesto por 14 preguntas que se dividen en 3 secciones:</t>
  </si>
  <si>
    <t>▪ Cada sección tiene un peso específico en el test, la suma de las mismas es igual al 100%. Las ponderaciones son asignadas atendiendo a la importacia</t>
  </si>
  <si>
    <t>▪ Cada una de las preguntas tiene asignado un peso, la suma de los pesos de las preguntas de una misma sección es igual a 100%</t>
  </si>
  <si>
    <t>▪ Al igual que en el test de conveniencia, cada respuesta tiene asignado un scoring de respuesta en función de: el grado que represente en términos</t>
  </si>
  <si>
    <t>Sectorial (sólo OCDE / abierto; resto 5)</t>
  </si>
  <si>
    <t>Consumo no cíclico</t>
  </si>
  <si>
    <t>Consumo Cíclico</t>
  </si>
  <si>
    <t>Industrial</t>
  </si>
  <si>
    <t>Energía</t>
  </si>
  <si>
    <t>Finanzas</t>
  </si>
  <si>
    <t>Tecnología</t>
  </si>
  <si>
    <t>Materiales Básicos</t>
  </si>
  <si>
    <t>Telecomunicaciones</t>
  </si>
  <si>
    <t>Utilities</t>
  </si>
  <si>
    <t>Farmacia Salud</t>
  </si>
  <si>
    <t>Indicar %</t>
  </si>
  <si>
    <t>Scoring</t>
  </si>
  <si>
    <t>Producto</t>
  </si>
  <si>
    <t>COMPLEJIDAD</t>
  </si>
  <si>
    <t>Comentario</t>
  </si>
  <si>
    <t>tutelados por la Directiva 85/611/CEE</t>
  </si>
  <si>
    <t>NO</t>
  </si>
  <si>
    <t>son productos complejos)</t>
  </si>
  <si>
    <t>Fondos de Inversión no tutelados por la Directiva 85/611/CEE</t>
  </si>
  <si>
    <t>SI</t>
  </si>
  <si>
    <t>INSTRUMENTOS DEL MERCADO MONETARIO</t>
  </si>
  <si>
    <t>OBLIGACIONES u  OTRAS FORMAS DE DEUDA TITULIZADA</t>
  </si>
  <si>
    <t xml:space="preserve"> no hagan venta pública. los que no inviertan mayoritariamente en activos </t>
  </si>
  <si>
    <t>mobiliarios (es decir los fondos españoles inmobiliarios</t>
  </si>
  <si>
    <t>ejecutados sobre valores, divisas, tipos de interés, índices financieros, MM PP, variables</t>
  </si>
  <si>
    <t>otras estadísticas económicas.</t>
  </si>
  <si>
    <t xml:space="preserve">climáticas, gastos de transporte, autorizaciones de emisión, tipos de inflación, </t>
  </si>
  <si>
    <r>
      <t xml:space="preserve">Test de idoneidad: </t>
    </r>
    <r>
      <rPr>
        <sz val="10"/>
        <rFont val="Arial"/>
        <family val="2"/>
      </rPr>
      <t>perfil de cliente considerando conocimientos, experiencia, situación financiera y objetivos de inversión</t>
    </r>
  </si>
  <si>
    <t>▪ Sección 2ª: Situación financiera</t>
  </si>
  <si>
    <t>▪ Sección 3ª: Objetivos de inversión</t>
  </si>
  <si>
    <t>de cada una de ellas en el resultado final del test. En este caso las ponderaciones han sido: 40%,20% y 40% respectivamente</t>
  </si>
  <si>
    <t>Fondos de Inversión</t>
  </si>
  <si>
    <t>Test de idoneidad</t>
  </si>
  <si>
    <t>Las estructuras, dado que incluyen un derivado (opcionalidad) se consideran COMPLEJAS</t>
  </si>
  <si>
    <t>ACCIONES</t>
  </si>
  <si>
    <t>Si el mercado es regulado (la CNMV publica lista de los mercados autorizados)</t>
  </si>
  <si>
    <t>OPCIONES</t>
  </si>
  <si>
    <t>FUTUROS</t>
  </si>
  <si>
    <r>
      <t>PERMUTAS (</t>
    </r>
    <r>
      <rPr>
        <i/>
        <sz val="8"/>
        <rFont val="Tahoma"/>
        <family val="2"/>
      </rPr>
      <t>SWAPS</t>
    </r>
    <r>
      <rPr>
        <sz val="8"/>
        <rFont val="Tahoma"/>
        <family val="2"/>
      </rPr>
      <t>)</t>
    </r>
  </si>
  <si>
    <t>INSTRUMENTOS para TRANSFERNCIA DEL RIESGO</t>
  </si>
  <si>
    <t>CONTRATOS FINANCIEROS</t>
  </si>
  <si>
    <t xml:space="preserve">Cuando existe posibilidad frecuente de venta, reembolso, liquidación a precio públicamente </t>
  </si>
  <si>
    <t>disponible (validado por un emisor independiente)</t>
  </si>
  <si>
    <t>TIPO DE INSTRUMENTO</t>
  </si>
  <si>
    <t>CATEGORIA</t>
  </si>
  <si>
    <t>RATING</t>
  </si>
  <si>
    <t>no UCIT</t>
  </si>
  <si>
    <t>SICAVs</t>
  </si>
  <si>
    <t>no UCIT III</t>
  </si>
  <si>
    <t>UCIT III</t>
  </si>
  <si>
    <t>FIAMM / Monetarios</t>
  </si>
  <si>
    <t>RF corto plazo</t>
  </si>
  <si>
    <t>RF</t>
  </si>
  <si>
    <t>Convertibles</t>
  </si>
  <si>
    <t>Mixtos Flexibles</t>
  </si>
  <si>
    <t>Mixtos RF</t>
  </si>
  <si>
    <t>Mixtos RV</t>
  </si>
  <si>
    <t>RV</t>
  </si>
  <si>
    <t>Garantizados</t>
  </si>
  <si>
    <t>Inmobiliarios</t>
  </si>
  <si>
    <t>Gestión Alternativa</t>
  </si>
  <si>
    <t>Otros</t>
  </si>
  <si>
    <t>n.c.</t>
  </si>
  <si>
    <t>Planes de pensiones</t>
  </si>
  <si>
    <t>(Categoría INVERCO)</t>
  </si>
  <si>
    <t>PP RF Largo</t>
  </si>
  <si>
    <t>PP RF Corto</t>
  </si>
  <si>
    <t>PP RF Mixta</t>
  </si>
  <si>
    <t>PP RV Mixta</t>
  </si>
  <si>
    <t>Warrants / Opciones</t>
  </si>
  <si>
    <t>Derivados</t>
  </si>
  <si>
    <t>Depósitos estructurados</t>
  </si>
  <si>
    <t>con Garantía plena de Capital a plazo</t>
  </si>
  <si>
    <t>sin Garantía plena de Capital a plazo</t>
  </si>
  <si>
    <t>Renta Fija</t>
  </si>
  <si>
    <t>RATING Emisor</t>
  </si>
  <si>
    <t>Grado de inversión</t>
  </si>
  <si>
    <t>Grado especulativo</t>
  </si>
  <si>
    <t>Plazo corto (&lt;12m)</t>
  </si>
  <si>
    <t>Plazo medio (&lt;18)m)</t>
  </si>
  <si>
    <t>Plazo largo (&gt;18m)</t>
  </si>
  <si>
    <t>Mercado</t>
  </si>
  <si>
    <t>Renta Variable</t>
  </si>
  <si>
    <t>OCDE</t>
  </si>
  <si>
    <t>no OCDE</t>
  </si>
  <si>
    <t>abierto</t>
  </si>
  <si>
    <t>cerrado</t>
  </si>
  <si>
    <t>Rating</t>
  </si>
  <si>
    <t>80 - 100</t>
  </si>
  <si>
    <t>60 - 79</t>
  </si>
  <si>
    <t>40 - 59</t>
  </si>
  <si>
    <t>20 - 39</t>
  </si>
  <si>
    <t>0 - 19</t>
  </si>
  <si>
    <t>Scoring total del test</t>
  </si>
  <si>
    <t>Scoring respuesta</t>
  </si>
  <si>
    <t>Scoring ponderado cliente</t>
  </si>
  <si>
    <t>Scoring total</t>
  </si>
  <si>
    <t>Tabla correspondencias</t>
  </si>
  <si>
    <t xml:space="preserve">2.      Origen del capital que desea invertir o reinvertir ahora: </t>
  </si>
  <si>
    <t>Tras cumplimentar el cuestionario, podrá en todo momento modificar la información facilitada.</t>
  </si>
  <si>
    <t>Muy Conservador</t>
  </si>
  <si>
    <t>Dirección:</t>
  </si>
  <si>
    <t>4.      Que porcentaje de su patrimonio financiero representará el capital asesorado</t>
  </si>
  <si>
    <t>Nivel de estudios: Primarios/Secundarios/Universitarios</t>
  </si>
  <si>
    <t>3.5.   Otros no financieros</t>
  </si>
  <si>
    <t>Nº Hijos:</t>
  </si>
  <si>
    <t>[1] En anexo figura cuadro con especificación de los activos incluidos en este apartado.</t>
  </si>
  <si>
    <t>[2] En anexo figura cuadro con especificación de los activos incluidos en este apartado.</t>
  </si>
  <si>
    <t>1.4.   Actividad empresarial</t>
  </si>
  <si>
    <t>1.2.   Renta de Capital, Inversiones financieras y bienes muebles en propiedad</t>
  </si>
  <si>
    <t>2.4.   Ahorro de la remuneración  por cuenta ajena (Planes de Pensiones, etc..)</t>
  </si>
  <si>
    <t>4.1.   Indique total en % de Activos Riesgo Limitado actualmente en su Patrimonio Financiero</t>
  </si>
  <si>
    <t>4.2.   Indique el porcentaje de Activos de Riesgo Limitado para contrato con EAFI (0% a 100%)</t>
  </si>
  <si>
    <t>4.3.   Indique total en % de Activos Riesgo Elevado actualmente en su Patrimonio Financiero</t>
  </si>
  <si>
    <t>4.4.   Indique el porcentaje de Activos de Riesgo Elevado para contrato con EAFI (0% a 100%)</t>
  </si>
  <si>
    <t>7.      La finalidad de mis inversiones es:</t>
  </si>
  <si>
    <t>8.  Actividad Profesional:</t>
  </si>
  <si>
    <t xml:space="preserve">   servicios e instrumentos financieros</t>
  </si>
  <si>
    <t xml:space="preserve">            OTRAS OBSERVACIONES NECESARIAS PARA UN MEJOR CONOCIMIENTO DE SUS INTERESES</t>
  </si>
  <si>
    <t>PERSONA JURIDICA</t>
  </si>
  <si>
    <t>9.  Cuanto tiempo lleva  realizado inversiones financieras, ya sea solo o con el apoyo de un asesor</t>
  </si>
  <si>
    <t>10.  Tipo de servicio de inversión que ha tenido durante los últimos 12 meses</t>
  </si>
  <si>
    <t>11.   Naturaleza de las inversiones financieras en instrumentos financieros realizadas con anterioridad</t>
  </si>
  <si>
    <t>9.1.    Nunca</t>
  </si>
  <si>
    <t>9.2.    Menos de 1 año</t>
  </si>
  <si>
    <t>9.3.    Entre 1 y 3 años</t>
  </si>
  <si>
    <t>9.4.    Más de 3 años</t>
  </si>
  <si>
    <t>12.  Número de las operaciones realizadas en los últimos 12 meses</t>
  </si>
  <si>
    <t>12.1.    No se ha realizado ninguna operación</t>
  </si>
  <si>
    <t>12.2.    Entre 1 y  10 operaciones</t>
  </si>
  <si>
    <t>12.3.    Entre 10 y 20 operaciones</t>
  </si>
  <si>
    <t>12.4.    Mas de 20 operaciones</t>
  </si>
  <si>
    <t>13.   Nivel de conocimientos sobre instrumentos y mercados financieros.</t>
  </si>
  <si>
    <t>13.1.    Ninguno</t>
  </si>
  <si>
    <t>13.2.    Conceptos básicos y solo de los mercados de valores mas importantes</t>
  </si>
  <si>
    <t xml:space="preserve">13.3.    Conocimiento moderado de los instrumentos financieros y mercados </t>
  </si>
  <si>
    <t>13.4.    Conocimiento elevado del sector y de la terminología usada</t>
  </si>
  <si>
    <t xml:space="preserve">13.5.    Conocimiento muy elevado, conociendo los riesgos asociados </t>
  </si>
  <si>
    <t xml:space="preserve">14.  Experiencia profesional en entidades financieras donde está o ha estado familiarizado con </t>
  </si>
  <si>
    <t>14.1.    Nunca ha estado relacionado con el sector financiero</t>
  </si>
  <si>
    <t>14.2.    Durante menos de un año</t>
  </si>
  <si>
    <t xml:space="preserve">14.3.    Durante mas de un año y está totalmente familiarizado con los </t>
  </si>
  <si>
    <t xml:space="preserve">3.      Composición del patrimonio total  </t>
  </si>
  <si>
    <t>CANTIDADES</t>
  </si>
  <si>
    <t>(Euros)</t>
  </si>
  <si>
    <t>Patrimonio TOTAL</t>
  </si>
  <si>
    <t>Patrimonio FINANCIERO</t>
  </si>
  <si>
    <t xml:space="preserve">3.1.   Activos financieros </t>
  </si>
  <si>
    <t>3.2.   Planes de Pensiones/Jubilaciones y PPAs</t>
  </si>
  <si>
    <t>3.3.   Patrimonio inmobiliario</t>
  </si>
  <si>
    <t>3.4.   Capital de empresas (no financiero)</t>
  </si>
  <si>
    <t xml:space="preserve">5.      Préstamos como porcentaje del patrimonio TOTAL: </t>
  </si>
  <si>
    <t>5.1.    Cantidad total de préstamo vivo</t>
  </si>
  <si>
    <t xml:space="preserve">6.      Horizonte temporal de la inversión bajo asesoramiento </t>
  </si>
  <si>
    <t>(incluya las cantidades que necesitará como disponible)</t>
  </si>
  <si>
    <t>Acepto rendimiento muy bajo y asumo riesgos muy bajos. Objetivo rentabilidad IPC</t>
  </si>
  <si>
    <t xml:space="preserve">Acepto rendimientos bajos y asumo riesgos bajos. Objetivo rentabilidad IPC + 2% </t>
  </si>
  <si>
    <t>Obtener algo mas de rentabilidad y asumo riesgos limitados. Objetivo IPC + 4%</t>
  </si>
  <si>
    <t>Obtener mayor rentabilidad y asumo riesgos elevados. Objetivo IPC + 6%</t>
  </si>
  <si>
    <t xml:space="preserve">1.       Fuente de ingresos periódicos (base anual futura desde esta fecha): </t>
  </si>
  <si>
    <t>(Ver fichero Activos con Riesgo Limitado y Elevado en .PDF adjunto)</t>
  </si>
  <si>
    <t>4.5.   Indique el valor aproximado de la cantidad requerida bajo asesoramiento (Euros)</t>
  </si>
  <si>
    <t xml:space="preserve">Nota: </t>
  </si>
  <si>
    <t>Si Vd. no desea incluir las cantidades de su patrimonio en Euros, por favor, rellene la tabla para conseguir un total de 100 Euros</t>
  </si>
  <si>
    <t>Esta cantidad no debe superar el valor total del patrimonio. Indique el valor total del patrimonio en caso de superar dicho valor.</t>
  </si>
  <si>
    <t>Poder - Fecha:</t>
  </si>
  <si>
    <t>Poder nº Inscripción del Notario:</t>
  </si>
  <si>
    <t>Gananciales (SI/NO):</t>
  </si>
  <si>
    <t>PERSONA FISICA (*)</t>
  </si>
  <si>
    <t>(distribuir 100% en los epígrafes de abajo)</t>
  </si>
  <si>
    <t>1.5.   Otros (especificar en línea inferior)</t>
  </si>
  <si>
    <t>(incluya las cantidades por epígrafe)</t>
  </si>
  <si>
    <t xml:space="preserve">           COMPROMISOS FINANCIEROS INMINENTES (Indique la fecha si incluyo una cantidad en epígrafe 6.1)</t>
  </si>
  <si>
    <t xml:space="preserve">            NECESIDADES DE LIQUIDEZ EN EL PLAZO DE LA INVERSIÓN (Adicionales al epígrafe 6, por ejemplo: renta anual)</t>
  </si>
  <si>
    <t>Rentabilidad elevada y asumo riesgos muy elevados. Objetivo IPC + 8%</t>
  </si>
  <si>
    <t>e-mail de contacto:</t>
  </si>
  <si>
    <t>El test MIFID es un requerimiento legal proveniente de la directiva europea sobre mercados e instrumentos financieros , tiene por objeto, entre otros, mejorar la protección de la clientela frente a las entidades financieras y es muy conveniente que se cumplimente con exactitud.</t>
  </si>
  <si>
    <t xml:space="preserve">INFORMACIÓN LEGAL MIFID: TEST DE IDONEIDAD </t>
  </si>
  <si>
    <t>(por favor, cumplimentar las zonas coloreadas)</t>
  </si>
  <si>
    <t>ninguno</t>
  </si>
  <si>
    <r>
      <t xml:space="preserve">A tal efecto, ponemos a su disposición el </t>
    </r>
    <r>
      <rPr>
        <b/>
        <sz val="10"/>
        <rFont val="Verdana"/>
        <family val="2"/>
      </rPr>
      <t>Test de idoneidad</t>
    </r>
    <r>
      <rPr>
        <sz val="10"/>
        <rFont val="Verdana"/>
        <family val="2"/>
      </rPr>
      <t xml:space="preserve"> elaborado por Corporación EAFI, encaminado a </t>
    </r>
    <r>
      <rPr>
        <b/>
        <sz val="10"/>
        <rFont val="Verdana"/>
        <family val="2"/>
      </rPr>
      <t>recabar la información necesaria para poder ofrecerle</t>
    </r>
    <r>
      <rPr>
        <sz val="10"/>
        <rFont val="Verdana"/>
        <family val="2"/>
      </rPr>
      <t xml:space="preserve">, si así lo indica, </t>
    </r>
    <r>
      <rPr>
        <b/>
        <sz val="10"/>
        <rFont val="Verdana"/>
        <family val="2"/>
      </rPr>
      <t>asesoramiento o consejo acorde con sus conocimientos, perfil de riesgo y objetivos de inversión.</t>
    </r>
  </si>
  <si>
    <r>
      <t>Perfil Muy Conservador</t>
    </r>
    <r>
      <rPr>
        <sz val="10"/>
        <rFont val="Verdana"/>
        <family val="2"/>
      </rPr>
      <t>. Se aplica a clientes que optan por inversiones con una mínima tolerancia al riesgo y que tienen como objetivo salvaguardar su capital. Invierten la casi totalidad de su capital (95%) en productos de riesgo limitado y muy esporádicamente mantienen pequeñas posiciones (5%) en productos de riesgo elevado.</t>
    </r>
  </si>
  <si>
    <r>
      <t>Perfil Conservador</t>
    </r>
    <r>
      <rPr>
        <sz val="10"/>
        <rFont val="Verdana"/>
        <family val="2"/>
      </rPr>
      <t>. Se aplica a clientes con baja tolerancia al riesgo. Están dispuestos a arriesgar mínimamente para obtener una mayor rentabilidad que los productos de ahorro tradicionales. Invierten aprox.  80% en activos con riesgo limitado</t>
    </r>
    <r>
      <rPr>
        <vertAlign val="superscript"/>
        <sz val="10"/>
        <rFont val="Verdana"/>
        <family val="2"/>
      </rPr>
      <t>[1]</t>
    </r>
    <r>
      <rPr>
        <sz val="10"/>
        <rFont val="Verdana"/>
        <family val="2"/>
      </rPr>
      <t xml:space="preserve"> y 20% en activos con riesgo elevado</t>
    </r>
    <r>
      <rPr>
        <vertAlign val="superscript"/>
        <sz val="10"/>
        <rFont val="Verdana"/>
        <family val="2"/>
      </rPr>
      <t>[2]</t>
    </r>
  </si>
  <si>
    <r>
      <t>Perfil Equilibrado</t>
    </r>
    <r>
      <rPr>
        <sz val="10"/>
        <rFont val="Verdana"/>
        <family val="2"/>
      </rPr>
      <t>. Se aplica a inversores que pueden tolerar cierto riesgo, a costa de una mayor rentabilidad, incrementando su exposición a la renta variable. Sin embargo, son clientes que, ante caídas en las rentabilidades quieren limitar sus pérdidas. Invierten aprox. 50% en activos con riesgo limitado y 50% en activos con riesgo elevado.</t>
    </r>
  </si>
  <si>
    <r>
      <t>Perfil Dinámico</t>
    </r>
    <r>
      <rPr>
        <sz val="10"/>
        <rFont val="Verdana"/>
        <family val="2"/>
      </rPr>
      <t>. Clientes que priman por encima de todo la rentabilidad, estando dispuestos a asumir un elevado riesgo. Invierten aprox. 20% en activos con riesgo limitado y 80% en activos con riesgo elevado.</t>
    </r>
  </si>
  <si>
    <r>
      <t>Perfil Arriesgado</t>
    </r>
    <r>
      <rPr>
        <sz val="10"/>
        <rFont val="Verdana"/>
        <family val="2"/>
      </rPr>
      <t>. Inversores dispuestos a asumir un riesgo máximo. El inversor puede tener invertido hasta el 90% de su cartera en activos financieros de elevado riesgo y 10% en activos de riesgo limitado.</t>
    </r>
  </si>
  <si>
    <r>
      <t xml:space="preserve"> </t>
    </r>
    <r>
      <rPr>
        <b/>
        <sz val="10"/>
        <rFont val="Verdana"/>
        <family val="2"/>
      </rPr>
      <t>EL CLIENTE</t>
    </r>
    <r>
      <rPr>
        <sz val="10"/>
        <rFont val="Verdana"/>
        <family val="2"/>
      </rPr>
      <t xml:space="preserve"> </t>
    </r>
  </si>
  <si>
    <r>
      <t xml:space="preserve">(*) </t>
    </r>
    <r>
      <rPr>
        <sz val="9"/>
        <rFont val="Verdana"/>
        <family val="2"/>
      </rPr>
      <t>Cumplimentar siempre, tanto para asesoramiento a personas fisicas como a personas juridicas (persona de contacto)</t>
    </r>
  </si>
  <si>
    <t xml:space="preserve">                      NOMBRE y APELLIDOS:</t>
  </si>
  <si>
    <t xml:space="preserve">                      NIF:</t>
  </si>
  <si>
    <t xml:space="preserve">                      Estado Civil:</t>
  </si>
  <si>
    <t xml:space="preserve">                      Fecha Test:</t>
  </si>
  <si>
    <t xml:space="preserve">                      Teléfono contacto:</t>
  </si>
  <si>
    <t xml:space="preserve">                      NOMBRE DE LA SOCIEDAD:</t>
  </si>
  <si>
    <t xml:space="preserve">                      CIF:</t>
  </si>
  <si>
    <t xml:space="preserve">                      Administrador:</t>
  </si>
  <si>
    <r>
      <t xml:space="preserve">         7.1.    Mantenimiento del poder adquisitivo (</t>
    </r>
    <r>
      <rPr>
        <u val="single"/>
        <sz val="10"/>
        <rFont val="Verdana"/>
        <family val="2"/>
      </rPr>
      <t>Muy Conservadora</t>
    </r>
    <r>
      <rPr>
        <sz val="10"/>
        <rFont val="Verdana"/>
        <family val="2"/>
      </rPr>
      <t>)</t>
    </r>
  </si>
  <si>
    <r>
      <t xml:space="preserve">         7.2.    Crecimiento moderado y admito volatilidad baja (</t>
    </r>
    <r>
      <rPr>
        <u val="single"/>
        <sz val="10"/>
        <rFont val="Verdana"/>
        <family val="2"/>
      </rPr>
      <t>Conservadora</t>
    </r>
    <r>
      <rPr>
        <sz val="10"/>
        <rFont val="Verdana"/>
        <family val="2"/>
      </rPr>
      <t>)</t>
    </r>
  </si>
  <si>
    <r>
      <t xml:space="preserve">         7.3.    Crecimiento con algo de volatilidad (</t>
    </r>
    <r>
      <rPr>
        <u val="single"/>
        <sz val="10"/>
        <rFont val="Verdana"/>
        <family val="2"/>
      </rPr>
      <t>Equilibrada</t>
    </r>
    <r>
      <rPr>
        <sz val="10"/>
        <rFont val="Verdana"/>
        <family val="2"/>
      </rPr>
      <t>)</t>
    </r>
  </si>
  <si>
    <r>
      <t xml:space="preserve">         7.4.    Crecimiento con fluctuaciones elevadas (</t>
    </r>
    <r>
      <rPr>
        <u val="single"/>
        <sz val="10"/>
        <rFont val="Verdana"/>
        <family val="2"/>
      </rPr>
      <t>Dinámica</t>
    </r>
    <r>
      <rPr>
        <sz val="10"/>
        <rFont val="Verdana"/>
        <family val="2"/>
      </rPr>
      <t>)</t>
    </r>
  </si>
  <si>
    <r>
      <t xml:space="preserve">         7.5.    Especulación con fluctuaciones muy elevadas (</t>
    </r>
    <r>
      <rPr>
        <u val="single"/>
        <sz val="10"/>
        <rFont val="Verdana"/>
        <family val="2"/>
      </rPr>
      <t>Arriesgada</t>
    </r>
    <r>
      <rPr>
        <sz val="10"/>
        <rFont val="Verdana"/>
        <family val="2"/>
      </rPr>
      <t>)</t>
    </r>
  </si>
  <si>
    <t xml:space="preserve">         8.1.    Por cuenta ajena ó propia/Empleado/Desempleado/Otros (especificar)</t>
  </si>
  <si>
    <t xml:space="preserve">         8.2.    Profesión</t>
  </si>
  <si>
    <t xml:space="preserve">         8.3.    Antigüedad profesional (&lt; de 5 años, 5 a 10 años, &gt; de 10 años)</t>
  </si>
  <si>
    <t xml:space="preserve">         8.4.    Si ha trabajado con anterioridad en el sector financiero indique años</t>
  </si>
  <si>
    <t>10.1.  Ninguno, ni de inversión ni de asesoramiento ni de gestión de carteras</t>
  </si>
  <si>
    <t>10.3.  Ha invertido en instrumentos financieros asesorado profesionalmente</t>
  </si>
  <si>
    <t>10.4.  Ha invertido en instrumentos financieros por su cuenta sin asesoramiento</t>
  </si>
  <si>
    <t>11.1.   Renta Fija: Depósito, letras del tesoro, bonos, obligaciones, pagares (EURO)</t>
  </si>
  <si>
    <t>11.2.   Renta Variable: acciones (EURO)</t>
  </si>
  <si>
    <t>11.3.   Fondos de Inversión, planes de pensiones</t>
  </si>
  <si>
    <t>11.4.   Renta Fija: Depósito, letras del tesoro, bonos, obligaciones, pagares (NO EURO)</t>
  </si>
  <si>
    <t>11.5.   Renta Variable: acciones (NO EURO)</t>
  </si>
  <si>
    <t>11.6.   Derivados: warrants, opciones, futuros, cfd, productos estructurados,..</t>
  </si>
  <si>
    <t>10.2.  Ha contratado con una Entidad Financiera o de Servicios de Inversión la gestión de la cartera</t>
  </si>
  <si>
    <t>(Elegir Si o No)</t>
  </si>
  <si>
    <t>Ninguna Programada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</si>
</sst>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</numFmts>
  <fonts count="68">
    <font>
      <sz val="10"/>
      <name val="Arial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sz val="10"/>
      <color indexed="63"/>
      <name val="Arial"/>
      <family val="2"/>
    </font>
    <font>
      <b/>
      <sz val="12"/>
      <color indexed="57"/>
      <name val="Arial"/>
      <family val="2"/>
    </font>
    <font>
      <sz val="11"/>
      <name val="Verdana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63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vertAlign val="superscript"/>
      <sz val="10"/>
      <name val="Verdana"/>
      <family val="2"/>
    </font>
    <font>
      <sz val="10"/>
      <color indexed="63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u val="single"/>
      <sz val="10"/>
      <color indexed="39"/>
      <name val="Arial"/>
      <family val="2"/>
    </font>
    <font>
      <sz val="10"/>
      <color indexed="14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0"/>
    </font>
    <font>
      <sz val="11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u val="single"/>
      <sz val="10"/>
      <color theme="10"/>
      <name val="Arial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/>
      <top/>
      <bottom style="medium"/>
    </border>
    <border>
      <left/>
      <right style="hair"/>
      <top style="medium"/>
      <bottom style="hair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hair"/>
    </border>
    <border>
      <left/>
      <right style="medium"/>
      <top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 applyProtection="1">
      <alignment vertical="center"/>
      <protection/>
    </xf>
    <xf numFmtId="0" fontId="5" fillId="36" borderId="16" xfId="0" applyFont="1" applyFill="1" applyBorder="1" applyAlignment="1" applyProtection="1">
      <alignment vertical="center"/>
      <protection/>
    </xf>
    <xf numFmtId="0" fontId="11" fillId="36" borderId="17" xfId="0" applyFont="1" applyFill="1" applyBorder="1" applyAlignment="1" applyProtection="1">
      <alignment horizontal="center" vertical="center"/>
      <protection/>
    </xf>
    <xf numFmtId="0" fontId="11" fillId="36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1" fillId="36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33" borderId="24" xfId="0" applyFont="1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4" fillId="33" borderId="26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0" fillId="33" borderId="2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4" fillId="33" borderId="3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20" xfId="0" applyFont="1" applyFill="1" applyBorder="1" applyAlignment="1">
      <alignment wrapText="1"/>
    </xf>
    <xf numFmtId="0" fontId="4" fillId="33" borderId="31" xfId="0" applyFont="1" applyFill="1" applyBorder="1" applyAlignment="1">
      <alignment/>
    </xf>
    <xf numFmtId="0" fontId="7" fillId="33" borderId="3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41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/>
    </xf>
    <xf numFmtId="9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9" fontId="2" fillId="0" borderId="0" xfId="53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1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9" fontId="0" fillId="0" borderId="0" xfId="53" applyFont="1" applyFill="1" applyAlignment="1">
      <alignment horizontal="center"/>
    </xf>
    <xf numFmtId="0" fontId="0" fillId="0" borderId="0" xfId="0" applyFill="1" applyAlignment="1">
      <alignment horizontal="left" indent="4"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9" fontId="0" fillId="19" borderId="0" xfId="0" applyNumberFormat="1" applyFont="1" applyFill="1" applyAlignment="1">
      <alignment/>
    </xf>
    <xf numFmtId="9" fontId="2" fillId="19" borderId="0" xfId="0" applyNumberFormat="1" applyFont="1" applyFill="1" applyAlignment="1">
      <alignment/>
    </xf>
    <xf numFmtId="9" fontId="0" fillId="0" borderId="0" xfId="53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/>
    </xf>
    <xf numFmtId="9" fontId="0" fillId="0" borderId="0" xfId="0" applyNumberFormat="1" applyFont="1" applyFill="1" applyAlignment="1">
      <alignment/>
    </xf>
    <xf numFmtId="0" fontId="15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 horizontal="justify" wrapText="1"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justify" wrapText="1"/>
    </xf>
    <xf numFmtId="0" fontId="2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justify" wrapText="1"/>
    </xf>
    <xf numFmtId="0" fontId="17" fillId="33" borderId="0" xfId="0" applyFont="1" applyFill="1" applyBorder="1" applyAlignment="1">
      <alignment horizontal="left" wrapText="1"/>
    </xf>
    <xf numFmtId="0" fontId="17" fillId="33" borderId="42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center"/>
    </xf>
    <xf numFmtId="0" fontId="16" fillId="33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Alignment="1">
      <alignment/>
    </xf>
    <xf numFmtId="9" fontId="21" fillId="0" borderId="0" xfId="0" applyNumberFormat="1" applyFont="1" applyFill="1" applyAlignment="1" applyProtection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justify" vertical="justify"/>
    </xf>
    <xf numFmtId="0" fontId="20" fillId="0" borderId="43" xfId="0" applyFont="1" applyFill="1" applyBorder="1" applyAlignment="1" quotePrefix="1">
      <alignment horizontal="justify" vertical="justify" wrapText="1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/>
    </xf>
    <xf numFmtId="0" fontId="19" fillId="0" borderId="4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4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0" fontId="24" fillId="0" borderId="44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13" borderId="0" xfId="0" applyFont="1" applyFill="1" applyBorder="1" applyAlignment="1" applyProtection="1">
      <alignment horizontal="left"/>
      <protection locked="0"/>
    </xf>
    <xf numFmtId="0" fontId="24" fillId="13" borderId="0" xfId="0" applyFont="1" applyFill="1" applyBorder="1" applyAlignment="1" applyProtection="1">
      <alignment/>
      <protection locked="0"/>
    </xf>
    <xf numFmtId="14" fontId="24" fillId="13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7" fillId="0" borderId="48" xfId="0" applyFont="1" applyFill="1" applyBorder="1" applyAlignment="1">
      <alignment/>
    </xf>
    <xf numFmtId="0" fontId="18" fillId="13" borderId="0" xfId="0" applyFont="1" applyFill="1" applyBorder="1" applyAlignment="1" applyProtection="1">
      <alignment/>
      <protection locked="0"/>
    </xf>
    <xf numFmtId="0" fontId="18" fillId="13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quotePrefix="1">
      <alignment horizontal="right"/>
    </xf>
    <xf numFmtId="0" fontId="18" fillId="0" borderId="46" xfId="0" applyFont="1" applyFill="1" applyBorder="1" applyAlignment="1">
      <alignment horizontal="justify" vertical="justify"/>
    </xf>
    <xf numFmtId="0" fontId="18" fillId="0" borderId="48" xfId="0" applyFont="1" applyFill="1" applyBorder="1" applyAlignment="1">
      <alignment/>
    </xf>
    <xf numFmtId="0" fontId="24" fillId="0" borderId="48" xfId="0" applyFont="1" applyFill="1" applyBorder="1" applyAlignment="1">
      <alignment horizontal="left" indent="2"/>
    </xf>
    <xf numFmtId="9" fontId="24" fillId="0" borderId="0" xfId="53" applyNumberFormat="1" applyFont="1" applyFill="1" applyBorder="1" applyAlignment="1">
      <alignment horizontal="center"/>
    </xf>
    <xf numFmtId="0" fontId="24" fillId="0" borderId="46" xfId="0" applyFont="1" applyFill="1" applyBorder="1" applyAlignment="1">
      <alignment/>
    </xf>
    <xf numFmtId="0" fontId="18" fillId="0" borderId="48" xfId="0" applyFont="1" applyFill="1" applyBorder="1" applyAlignment="1">
      <alignment horizontal="left" indent="4"/>
    </xf>
    <xf numFmtId="0" fontId="18" fillId="0" borderId="0" xfId="0" applyFont="1" applyFill="1" applyBorder="1" applyAlignment="1">
      <alignment horizontal="left" indent="4"/>
    </xf>
    <xf numFmtId="0" fontId="24" fillId="0" borderId="0" xfId="0" applyFont="1" applyFill="1" applyAlignment="1">
      <alignment/>
    </xf>
    <xf numFmtId="0" fontId="24" fillId="0" borderId="4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9" fontId="18" fillId="0" borderId="0" xfId="0" applyNumberFormat="1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quotePrefix="1">
      <alignment horizontal="left" indent="4"/>
    </xf>
    <xf numFmtId="165" fontId="24" fillId="0" borderId="50" xfId="47" applyNumberFormat="1" applyFont="1" applyFill="1" applyBorder="1" applyAlignment="1" applyProtection="1">
      <alignment horizontal="center"/>
      <protection/>
    </xf>
    <xf numFmtId="9" fontId="24" fillId="0" borderId="0" xfId="0" applyNumberFormat="1" applyFont="1" applyFill="1" applyBorder="1" applyAlignment="1" applyProtection="1">
      <alignment horizontal="center"/>
      <protection/>
    </xf>
    <xf numFmtId="165" fontId="18" fillId="13" borderId="0" xfId="47" applyNumberFormat="1" applyFont="1" applyFill="1" applyBorder="1" applyAlignment="1" applyProtection="1">
      <alignment horizontal="center"/>
      <protection locked="0"/>
    </xf>
    <xf numFmtId="165" fontId="24" fillId="0" borderId="51" xfId="47" applyNumberFormat="1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Alignment="1">
      <alignment horizontal="right"/>
    </xf>
    <xf numFmtId="165" fontId="24" fillId="0" borderId="0" xfId="47" applyNumberFormat="1" applyFont="1" applyFill="1" applyBorder="1" applyAlignment="1" applyProtection="1">
      <alignment horizontal="center"/>
      <protection locked="0"/>
    </xf>
    <xf numFmtId="0" fontId="24" fillId="0" borderId="48" xfId="0" applyFont="1" applyFill="1" applyBorder="1" applyAlignment="1" quotePrefix="1">
      <alignment horizontal="left" indent="2"/>
    </xf>
    <xf numFmtId="9" fontId="18" fillId="13" borderId="0" xfId="0" applyNumberFormat="1" applyFont="1" applyFill="1" applyBorder="1" applyAlignment="1" applyProtection="1">
      <alignment horizontal="center"/>
      <protection locked="0"/>
    </xf>
    <xf numFmtId="9" fontId="18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9" fontId="51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0" xfId="53" applyFont="1" applyFill="1" applyBorder="1" applyAlignment="1">
      <alignment horizontal="center"/>
    </xf>
    <xf numFmtId="9" fontId="51" fillId="0" borderId="0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left" indent="4"/>
    </xf>
    <xf numFmtId="0" fontId="18" fillId="0" borderId="53" xfId="0" applyFont="1" applyFill="1" applyBorder="1" applyAlignment="1">
      <alignment/>
    </xf>
    <xf numFmtId="9" fontId="18" fillId="0" borderId="53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/>
    </xf>
    <xf numFmtId="9" fontId="18" fillId="0" borderId="44" xfId="0" applyNumberFormat="1" applyFont="1" applyFill="1" applyBorder="1" applyAlignment="1">
      <alignment horizontal="center" vertical="center"/>
    </xf>
    <xf numFmtId="0" fontId="18" fillId="0" borderId="48" xfId="0" applyFont="1" applyFill="1" applyBorder="1" applyAlignment="1" quotePrefix="1">
      <alignment horizontal="left"/>
    </xf>
    <xf numFmtId="0" fontId="18" fillId="0" borderId="48" xfId="0" applyFont="1" applyFill="1" applyBorder="1" applyAlignment="1">
      <alignment horizontal="left" indent="2"/>
    </xf>
    <xf numFmtId="0" fontId="18" fillId="0" borderId="48" xfId="0" applyFont="1" applyFill="1" applyBorder="1" applyAlignment="1">
      <alignment horizontal="justify"/>
    </xf>
    <xf numFmtId="9" fontId="5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8" fillId="33" borderId="48" xfId="0" applyFont="1" applyFill="1" applyBorder="1" applyAlignment="1">
      <alignment wrapText="1"/>
    </xf>
    <xf numFmtId="0" fontId="18" fillId="33" borderId="0" xfId="0" applyFont="1" applyFill="1" applyBorder="1" applyAlignment="1">
      <alignment wrapText="1"/>
    </xf>
    <xf numFmtId="0" fontId="18" fillId="33" borderId="48" xfId="0" applyFont="1" applyFill="1" applyBorder="1" applyAlignment="1">
      <alignment horizontal="justify" wrapText="1"/>
    </xf>
    <xf numFmtId="0" fontId="18" fillId="33" borderId="0" xfId="0" applyFont="1" applyFill="1" applyBorder="1" applyAlignment="1">
      <alignment horizontal="justify" wrapText="1"/>
    </xf>
    <xf numFmtId="0" fontId="28" fillId="33" borderId="48" xfId="0" applyFont="1" applyFill="1" applyBorder="1" applyAlignment="1">
      <alignment horizontal="justify" vertical="justify" wrapText="1"/>
    </xf>
    <xf numFmtId="0" fontId="28" fillId="33" borderId="0" xfId="0" applyFont="1" applyFill="1" applyBorder="1" applyAlignment="1">
      <alignment horizontal="justify" vertical="justify" wrapText="1"/>
    </xf>
    <xf numFmtId="0" fontId="18" fillId="33" borderId="44" xfId="0" applyFont="1" applyFill="1" applyBorder="1" applyAlignment="1">
      <alignment horizontal="justify" wrapText="1"/>
    </xf>
    <xf numFmtId="0" fontId="28" fillId="33" borderId="48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left" wrapText="1"/>
    </xf>
    <xf numFmtId="0" fontId="18" fillId="0" borderId="4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/>
    </xf>
    <xf numFmtId="0" fontId="18" fillId="13" borderId="48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quotePrefix="1">
      <alignment horizontal="left"/>
    </xf>
    <xf numFmtId="0" fontId="18" fillId="0" borderId="48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quotePrefix="1">
      <alignment horizontal="left"/>
    </xf>
    <xf numFmtId="0" fontId="18" fillId="0" borderId="48" xfId="0" applyFont="1" applyBorder="1" applyAlignment="1" quotePrefix="1">
      <alignment horizontal="left"/>
    </xf>
    <xf numFmtId="0" fontId="18" fillId="0" borderId="52" xfId="0" applyFont="1" applyFill="1" applyBorder="1" applyAlignment="1">
      <alignment/>
    </xf>
    <xf numFmtId="0" fontId="30" fillId="0" borderId="0" xfId="0" applyFont="1" applyFill="1" applyAlignment="1" applyProtection="1">
      <alignment horizontal="center"/>
      <protection/>
    </xf>
    <xf numFmtId="0" fontId="18" fillId="0" borderId="43" xfId="0" applyFont="1" applyFill="1" applyBorder="1" applyAlignment="1">
      <alignment horizontal="left" indent="4"/>
    </xf>
    <xf numFmtId="0" fontId="23" fillId="0" borderId="48" xfId="0" applyFont="1" applyFill="1" applyBorder="1" applyAlignment="1">
      <alignment vertical="center"/>
    </xf>
    <xf numFmtId="0" fontId="58" fillId="13" borderId="0" xfId="45" applyFont="1" applyFill="1" applyBorder="1" applyAlignment="1" applyProtection="1">
      <alignment horizontal="left"/>
      <protection locked="0"/>
    </xf>
    <xf numFmtId="9" fontId="18" fillId="13" borderId="0" xfId="53" applyFont="1" applyFill="1" applyBorder="1" applyAlignment="1" applyProtection="1">
      <alignment horizontal="center"/>
      <protection locked="0"/>
    </xf>
    <xf numFmtId="165" fontId="18" fillId="13" borderId="0" xfId="47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13" borderId="0" xfId="0" applyFont="1" applyFill="1" applyBorder="1" applyAlignment="1" applyProtection="1">
      <alignment horizontal="center"/>
      <protection locked="0"/>
    </xf>
    <xf numFmtId="0" fontId="28" fillId="33" borderId="48" xfId="0" applyFont="1" applyFill="1" applyBorder="1" applyAlignment="1">
      <alignment horizontal="justify" wrapText="1"/>
    </xf>
    <xf numFmtId="0" fontId="28" fillId="33" borderId="0" xfId="0" applyFont="1" applyFill="1" applyBorder="1" applyAlignment="1">
      <alignment horizontal="justify" wrapText="1"/>
    </xf>
    <xf numFmtId="0" fontId="18" fillId="13" borderId="0" xfId="0" applyFont="1" applyFill="1" applyBorder="1" applyAlignment="1" applyProtection="1">
      <alignment horizontal="center"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13" borderId="0" xfId="0" applyFont="1" applyFill="1" applyBorder="1" applyAlignment="1" applyProtection="1">
      <alignment horizontal="left"/>
      <protection locked="0"/>
    </xf>
    <xf numFmtId="0" fontId="24" fillId="0" borderId="52" xfId="0" applyFont="1" applyFill="1" applyBorder="1" applyAlignment="1">
      <alignment horizontal="center" vertical="top"/>
    </xf>
    <xf numFmtId="0" fontId="24" fillId="0" borderId="53" xfId="0" applyFont="1" applyFill="1" applyBorder="1" applyAlignment="1">
      <alignment horizontal="center" vertical="top"/>
    </xf>
    <xf numFmtId="0" fontId="18" fillId="33" borderId="48" xfId="0" applyFont="1" applyFill="1" applyBorder="1" applyAlignment="1">
      <alignment horizontal="justify" wrapText="1"/>
    </xf>
    <xf numFmtId="0" fontId="18" fillId="33" borderId="0" xfId="0" applyFont="1" applyFill="1" applyBorder="1" applyAlignment="1">
      <alignment horizontal="justify" wrapText="1"/>
    </xf>
    <xf numFmtId="0" fontId="28" fillId="33" borderId="48" xfId="0" applyFont="1" applyFill="1" applyBorder="1" applyAlignment="1">
      <alignment horizontal="justify" vertical="justify" wrapText="1"/>
    </xf>
    <xf numFmtId="0" fontId="28" fillId="33" borderId="0" xfId="0" applyFont="1" applyFill="1" applyBorder="1" applyAlignment="1">
      <alignment horizontal="justify" vertical="justify" wrapText="1"/>
    </xf>
    <xf numFmtId="0" fontId="18" fillId="33" borderId="48" xfId="0" applyFont="1" applyFill="1" applyBorder="1" applyAlignment="1">
      <alignment horizontal="justify" vertical="justify" wrapText="1"/>
    </xf>
    <xf numFmtId="0" fontId="18" fillId="33" borderId="0" xfId="0" applyFont="1" applyFill="1" applyBorder="1" applyAlignment="1">
      <alignment horizontal="justify" vertical="justify" wrapText="1"/>
    </xf>
    <xf numFmtId="0" fontId="18" fillId="33" borderId="48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13" borderId="0" xfId="0" applyFont="1" applyFill="1" applyBorder="1" applyAlignment="1" applyProtection="1">
      <alignment horizontal="center"/>
      <protection locked="0"/>
    </xf>
    <xf numFmtId="17" fontId="18" fillId="13" borderId="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4" fillId="33" borderId="27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36" xfId="0" applyFont="1" applyFill="1" applyBorder="1" applyAlignment="1">
      <alignment/>
    </xf>
    <xf numFmtId="0" fontId="4" fillId="33" borderId="5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57" xfId="0" applyFont="1" applyFill="1" applyBorder="1" applyAlignment="1">
      <alignment/>
    </xf>
    <xf numFmtId="0" fontId="0" fillId="36" borderId="58" xfId="0" applyFill="1" applyBorder="1" applyAlignment="1" applyProtection="1">
      <alignment horizontal="center" vertical="center"/>
      <protection/>
    </xf>
    <xf numFmtId="0" fontId="0" fillId="36" borderId="59" xfId="0" applyFill="1" applyBorder="1" applyAlignment="1" applyProtection="1">
      <alignment horizontal="center" vertical="center"/>
      <protection/>
    </xf>
    <xf numFmtId="0" fontId="0" fillId="36" borderId="60" xfId="0" applyFill="1" applyBorder="1" applyAlignment="1" applyProtection="1">
      <alignment horizontal="center" vertical="center"/>
      <protection/>
    </xf>
    <xf numFmtId="0" fontId="0" fillId="35" borderId="58" xfId="0" applyFill="1" applyBorder="1" applyAlignment="1" applyProtection="1">
      <alignment horizontal="center" vertical="center" wrapText="1"/>
      <protection/>
    </xf>
    <xf numFmtId="0" fontId="0" fillId="35" borderId="6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11" fillId="36" borderId="15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horizontal="center" wrapText="1"/>
    </xf>
    <xf numFmtId="0" fontId="5" fillId="35" borderId="2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175</xdr:row>
      <xdr:rowOff>28575</xdr:rowOff>
    </xdr:from>
    <xdr:to>
      <xdr:col>7</xdr:col>
      <xdr:colOff>1171575</xdr:colOff>
      <xdr:row>176</xdr:row>
      <xdr:rowOff>2352675</xdr:rowOff>
    </xdr:to>
    <xdr:sp>
      <xdr:nvSpPr>
        <xdr:cNvPr id="1" name="CuadroTexto 73"/>
        <xdr:cNvSpPr txBox="1">
          <a:spLocks noChangeArrowheads="1"/>
        </xdr:cNvSpPr>
      </xdr:nvSpPr>
      <xdr:spPr>
        <a:xfrm>
          <a:off x="590550" y="32108775"/>
          <a:ext cx="933450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JAVIER MATEO PALOMERO EAFI, es una Empresa de Asesoramiento Financiero inscrita en los Registros de la CNMV con el número 55. En su programa de actividades reguladas figuran, entre otras: i) Servicio  de Inversión (art. 63,1 LMV, art. 5.1 del RD 217/2008 y Norma 1 de la Circular 10/2008 de la CNMV, consistente en el asesoramiento en inversiones sobre alguno de los instrumentos financieros del art. 2 de la Ley 24/1988, de 28 de julio, del Mercado de Valores.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 test de idoneidad es un nuevo requerimiento de la normativa MiFID, que se utiliza para evaluar el conocimiento y experiencia del cliente o posible cliente en relación con el producto o servicio de inversión ofrecido o demandado. La obligación de evaluar la idoneidad viene recogida en los siguientes artículos de la normativa: artículos 19.5 y 19.6 de la Directiva 2004/39/CE, (desarrollados en los artículos 36 y 37 de la Directiva 2006/73/CE). JMP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EAFI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deberá evaluar pedir al cliente o posible cliente información respecto de su conocimiento y experiencia para poder analizar si el mismo puede entender las características del tipo de producto o servicio demandado u ofrecido y el riesgo asociado al mismo. En concreto, el art. 79, bis apartado 6 de la Ley 24/1988, de 28 de julio, del Mercado de Valores, determina que cuando se preste el servicio de asesoramiento en materia de inversiones la entidad obtendrá la información necesaria sobre los conocimientos y experiencia del cliente, incluidos en su caso los clientes potenciales, en el ámbito de inversión correspondiente al tipo de producto o de servicio concreto de que se trate, sobre la situación financiera y objetivos de inversión de aquel, con la finalidad de que la entidad pueda recomendarle los servicios de inversión e instrumentos financieros que más les convengan. Cuando la entidad no obtenga esta información, no recomendará servicios de inversión o instrumentos financieros al cliente o posible cliente. En el caso de clientes profesionales, la entidad no tendrá que obtener información sobre los conocimientos y experiencia del cliente.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Como prevé la Circular 3/2013 , mediante el proceso de evaluación de este cuestionario de conveniencia e idoneidad, la EAFI puede proporcionar por escrito en cada recomendación al inversor una descripción de cómo se ajustan éstas a sus caratcteristicas y objetivos de inversión.
</a:t>
          </a:r>
        </a:p>
      </xdr:txBody>
    </xdr:sp>
    <xdr:clientData/>
  </xdr:twoCellAnchor>
  <xdr:twoCellAnchor>
    <xdr:from>
      <xdr:col>1</xdr:col>
      <xdr:colOff>47625</xdr:colOff>
      <xdr:row>176</xdr:row>
      <xdr:rowOff>2533650</xdr:rowOff>
    </xdr:from>
    <xdr:to>
      <xdr:col>7</xdr:col>
      <xdr:colOff>1162050</xdr:colOff>
      <xdr:row>179</xdr:row>
      <xdr:rowOff>76200</xdr:rowOff>
    </xdr:to>
    <xdr:sp>
      <xdr:nvSpPr>
        <xdr:cNvPr id="2" name="CuadroTexto 73"/>
        <xdr:cNvSpPr txBox="1">
          <a:spLocks noChangeArrowheads="1"/>
        </xdr:cNvSpPr>
      </xdr:nvSpPr>
      <xdr:spPr>
        <a:xfrm>
          <a:off x="542925" y="34690050"/>
          <a:ext cx="93726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acuerdo con lo establecido por la Ley Orgánica 15/1999, de 13 de diciembre, de Protección de Datos de Carácter Personal (LOPD), consiento que mis datos sean incorporados a un fichero del que es titular JAVIER MATEO PALOMERO EAFI. con la finalidad de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realizar la gestión administrativa, contable y fiscal, así como enviarle comunicaciones comerciales cobre nuestros productos y/o servicios.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Asimismo, declaro haber sido informado de la posibilidad de ejercer los derechos de acceso, rectificación, cancelación y oposición de mis datos en el domicilio fiscal de JAVIER MATEO PALOMERO EAFI, c/ Vereda de Palacio n. 1, Portal 4, Bajo A, 28109 ALCOBENDAS (MADRID).</a:t>
          </a:r>
        </a:p>
      </xdr:txBody>
    </xdr:sp>
    <xdr:clientData/>
  </xdr:twoCellAnchor>
  <xdr:twoCellAnchor editAs="oneCell">
    <xdr:from>
      <xdr:col>2</xdr:col>
      <xdr:colOff>1114425</xdr:colOff>
      <xdr:row>0</xdr:row>
      <xdr:rowOff>85725</xdr:rowOff>
    </xdr:from>
    <xdr:to>
      <xdr:col>5</xdr:col>
      <xdr:colOff>933450</xdr:colOff>
      <xdr:row>0</xdr:row>
      <xdr:rowOff>904875</xdr:rowOff>
    </xdr:to>
    <xdr:pic>
      <xdr:nvPicPr>
        <xdr:cNvPr id="3" name="5 Imagen" descr="JAMP EAFI logo peq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85725"/>
          <a:ext cx="3600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1:D51"/>
  <sheetViews>
    <sheetView zoomScalePageLayoutView="0" workbookViewId="0" topLeftCell="A1">
      <selection activeCell="B1" sqref="B1"/>
    </sheetView>
  </sheetViews>
  <sheetFormatPr defaultColWidth="10.8515625" defaultRowHeight="12.75"/>
  <cols>
    <col min="1" max="1" width="1.28515625" style="1" customWidth="1"/>
    <col min="2" max="2" width="6.421875" style="1" customWidth="1"/>
    <col min="3" max="3" width="5.7109375" style="1" customWidth="1"/>
    <col min="4" max="4" width="10.28125" style="1" customWidth="1"/>
    <col min="5" max="16384" width="10.8515625" style="1" customWidth="1"/>
  </cols>
  <sheetData>
    <row r="1" s="47" customFormat="1" ht="15" customHeight="1">
      <c r="B1" s="47" t="s">
        <v>83</v>
      </c>
    </row>
    <row r="2" ht="15" customHeight="1"/>
    <row r="3" ht="15" customHeight="1">
      <c r="C3" s="1" t="s">
        <v>6</v>
      </c>
    </row>
    <row r="4" ht="6.75" customHeight="1"/>
    <row r="5" ht="15" customHeight="1">
      <c r="C5" s="1" t="s">
        <v>20</v>
      </c>
    </row>
    <row r="6" ht="15" customHeight="1">
      <c r="C6" s="1" t="s">
        <v>19</v>
      </c>
    </row>
    <row r="7" ht="5.25" customHeight="1"/>
    <row r="8" ht="15" customHeight="1">
      <c r="C8" s="1" t="s">
        <v>51</v>
      </c>
    </row>
    <row r="9" ht="8.25" customHeight="1"/>
    <row r="10" ht="13.5" customHeight="1">
      <c r="D10" s="1" t="s">
        <v>21</v>
      </c>
    </row>
    <row r="11" ht="15" customHeight="1">
      <c r="D11" s="1" t="s">
        <v>84</v>
      </c>
    </row>
    <row r="12" ht="15" customHeight="1">
      <c r="D12" s="1" t="s">
        <v>85</v>
      </c>
    </row>
    <row r="13" ht="5.25" customHeight="1"/>
    <row r="14" ht="15" customHeight="1">
      <c r="C14" s="1" t="s">
        <v>52</v>
      </c>
    </row>
    <row r="15" ht="15" customHeight="1">
      <c r="C15" s="1" t="s">
        <v>86</v>
      </c>
    </row>
    <row r="16" ht="8.25" customHeight="1"/>
    <row r="17" ht="15" customHeight="1">
      <c r="C17" s="1" t="s">
        <v>53</v>
      </c>
    </row>
    <row r="18" ht="8.25" customHeight="1"/>
    <row r="19" ht="15" customHeight="1">
      <c r="C19" s="1" t="s">
        <v>54</v>
      </c>
    </row>
    <row r="20" ht="15" customHeight="1">
      <c r="C20" s="1" t="s">
        <v>49</v>
      </c>
    </row>
    <row r="21" ht="15" customHeight="1">
      <c r="C21" s="1" t="s">
        <v>50</v>
      </c>
    </row>
    <row r="22" ht="7.5" customHeight="1"/>
    <row r="23" ht="15" customHeight="1">
      <c r="C23" s="1" t="s">
        <v>38</v>
      </c>
    </row>
    <row r="24" ht="4.5" customHeight="1"/>
    <row r="25" ht="15" customHeight="1">
      <c r="C25" s="1" t="s">
        <v>22</v>
      </c>
    </row>
    <row r="27" ht="12.75">
      <c r="B27" s="74" t="s">
        <v>23</v>
      </c>
    </row>
    <row r="29" ht="12.75">
      <c r="C29" s="1" t="s">
        <v>7</v>
      </c>
    </row>
    <row r="30" ht="12.75">
      <c r="C30" s="1" t="s">
        <v>24</v>
      </c>
    </row>
    <row r="32" ht="15.75">
      <c r="B32" s="75" t="s">
        <v>39</v>
      </c>
    </row>
    <row r="33" ht="12.75">
      <c r="B33" s="1" t="s">
        <v>40</v>
      </c>
    </row>
    <row r="35" ht="12.75">
      <c r="B35" s="47" t="s">
        <v>88</v>
      </c>
    </row>
    <row r="36" ht="12.75">
      <c r="C36" s="1" t="s">
        <v>8</v>
      </c>
    </row>
    <row r="37" ht="12.75">
      <c r="C37" s="1" t="s">
        <v>41</v>
      </c>
    </row>
    <row r="38" ht="12.75">
      <c r="C38" s="1" t="s">
        <v>42</v>
      </c>
    </row>
    <row r="39" ht="12.75">
      <c r="C39" s="1" t="s">
        <v>43</v>
      </c>
    </row>
    <row r="40" ht="15.75">
      <c r="B40" s="75" t="s">
        <v>44</v>
      </c>
    </row>
    <row r="41" ht="12.75">
      <c r="B41" s="1" t="s">
        <v>18</v>
      </c>
    </row>
    <row r="42" ht="12.75">
      <c r="B42" s="1" t="s">
        <v>45</v>
      </c>
    </row>
    <row r="43" ht="12.75">
      <c r="B43" s="1" t="s">
        <v>34</v>
      </c>
    </row>
    <row r="44" ht="12.75">
      <c r="B44" s="1" t="s">
        <v>46</v>
      </c>
    </row>
    <row r="45" ht="12.75">
      <c r="B45" s="1" t="s">
        <v>47</v>
      </c>
    </row>
    <row r="46" ht="15.75">
      <c r="B46" s="75" t="s">
        <v>48</v>
      </c>
    </row>
    <row r="47" ht="12.75">
      <c r="B47" s="1" t="s">
        <v>2</v>
      </c>
    </row>
    <row r="48" ht="12.75">
      <c r="B48" s="1" t="s">
        <v>17</v>
      </c>
    </row>
    <row r="49" ht="12.75">
      <c r="B49" s="1" t="s">
        <v>3</v>
      </c>
    </row>
    <row r="50" ht="12.75">
      <c r="B50" s="1" t="s">
        <v>25</v>
      </c>
    </row>
    <row r="51" ht="12.75">
      <c r="B51" s="1" t="s">
        <v>4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B1:Q386"/>
  <sheetViews>
    <sheetView showGridLines="0" tabSelected="1" zoomScalePageLayoutView="0" workbookViewId="0" topLeftCell="A1">
      <selection activeCell="H147" sqref="H147"/>
    </sheetView>
  </sheetViews>
  <sheetFormatPr defaultColWidth="10.8515625" defaultRowHeight="12.75"/>
  <cols>
    <col min="1" max="1" width="7.421875" style="110" customWidth="1"/>
    <col min="2" max="2" width="28.7109375" style="110" customWidth="1"/>
    <col min="3" max="3" width="19.140625" style="110" customWidth="1"/>
    <col min="4" max="4" width="14.140625" style="110" customWidth="1"/>
    <col min="5" max="5" width="23.421875" style="110" customWidth="1"/>
    <col min="6" max="6" width="21.28125" style="110" customWidth="1"/>
    <col min="7" max="7" width="17.140625" style="110" customWidth="1"/>
    <col min="8" max="8" width="17.8515625" style="110" customWidth="1"/>
    <col min="9" max="9" width="6.140625" style="110" customWidth="1"/>
    <col min="10" max="10" width="12.8515625" style="110" customWidth="1"/>
    <col min="11" max="22" width="10.8515625" style="110" customWidth="1"/>
    <col min="23" max="23" width="0.42578125" style="110" customWidth="1"/>
    <col min="24" max="16384" width="10.8515625" style="110" customWidth="1"/>
  </cols>
  <sheetData>
    <row r="1" spans="2:9" s="109" customFormat="1" ht="77.25" customHeight="1">
      <c r="B1" s="117"/>
      <c r="C1" s="118"/>
      <c r="D1" s="118"/>
      <c r="E1" s="118"/>
      <c r="F1" s="118"/>
      <c r="G1" s="118"/>
      <c r="H1" s="118"/>
      <c r="I1" s="119"/>
    </row>
    <row r="2" spans="2:9" ht="21" customHeight="1">
      <c r="B2" s="223" t="s">
        <v>233</v>
      </c>
      <c r="C2" s="224"/>
      <c r="D2" s="224"/>
      <c r="E2" s="224"/>
      <c r="F2" s="224"/>
      <c r="G2" s="224"/>
      <c r="H2" s="224"/>
      <c r="I2" s="120"/>
    </row>
    <row r="3" spans="2:17" ht="14.25" customHeight="1">
      <c r="B3" s="213" t="s">
        <v>234</v>
      </c>
      <c r="C3" s="214"/>
      <c r="D3" s="214"/>
      <c r="E3" s="214"/>
      <c r="F3" s="214"/>
      <c r="G3" s="214"/>
      <c r="H3" s="214"/>
      <c r="I3" s="121"/>
      <c r="Q3" s="110" t="s">
        <v>75</v>
      </c>
    </row>
    <row r="4" spans="2:17" ht="12.75">
      <c r="B4" s="125" t="s">
        <v>224</v>
      </c>
      <c r="C4" s="126"/>
      <c r="D4" s="126"/>
      <c r="E4" s="126"/>
      <c r="F4" s="126"/>
      <c r="G4" s="126"/>
      <c r="H4" s="127"/>
      <c r="I4" s="128"/>
      <c r="Q4" s="110" t="s">
        <v>72</v>
      </c>
    </row>
    <row r="5" spans="2:9" ht="12.75">
      <c r="B5" s="123"/>
      <c r="C5" s="124"/>
      <c r="D5" s="124"/>
      <c r="E5" s="124"/>
      <c r="F5" s="124"/>
      <c r="G5" s="124"/>
      <c r="H5" s="129"/>
      <c r="I5" s="130"/>
    </row>
    <row r="6" spans="2:9" ht="12.75">
      <c r="B6" s="123" t="s">
        <v>244</v>
      </c>
      <c r="C6" s="131"/>
      <c r="D6" s="211"/>
      <c r="E6" s="211"/>
      <c r="F6" s="211"/>
      <c r="G6" s="132" t="s">
        <v>1</v>
      </c>
      <c r="H6" s="133"/>
      <c r="I6" s="130"/>
    </row>
    <row r="7" spans="2:9" ht="12.75">
      <c r="B7" s="123" t="s">
        <v>245</v>
      </c>
      <c r="C7" s="131"/>
      <c r="D7" s="206"/>
      <c r="E7" s="132" t="s">
        <v>157</v>
      </c>
      <c r="F7" s="212"/>
      <c r="G7" s="212"/>
      <c r="H7" s="212"/>
      <c r="I7" s="130"/>
    </row>
    <row r="8" spans="2:9" ht="12.75">
      <c r="B8" s="123" t="s">
        <v>246</v>
      </c>
      <c r="C8" s="131"/>
      <c r="D8" s="206"/>
      <c r="E8" s="132" t="s">
        <v>223</v>
      </c>
      <c r="F8" s="135"/>
      <c r="G8" s="132" t="s">
        <v>161</v>
      </c>
      <c r="H8" s="134"/>
      <c r="I8" s="130"/>
    </row>
    <row r="9" spans="2:9" ht="12.75">
      <c r="B9" s="123" t="s">
        <v>247</v>
      </c>
      <c r="C9" s="131"/>
      <c r="D9" s="136"/>
      <c r="E9" s="124"/>
      <c r="F9" s="124"/>
      <c r="G9" s="124"/>
      <c r="H9" s="124"/>
      <c r="I9" s="130"/>
    </row>
    <row r="10" spans="2:9" ht="12.75">
      <c r="B10" s="123" t="s">
        <v>248</v>
      </c>
      <c r="C10" s="124"/>
      <c r="D10" s="134"/>
      <c r="E10" s="129" t="s">
        <v>231</v>
      </c>
      <c r="F10" s="200"/>
      <c r="G10" s="131"/>
      <c r="H10" s="124"/>
      <c r="I10" s="130"/>
    </row>
    <row r="11" spans="2:9" ht="12.75">
      <c r="B11" s="123"/>
      <c r="C11" s="137"/>
      <c r="D11" s="124"/>
      <c r="E11" s="124"/>
      <c r="F11" s="124"/>
      <c r="G11" s="124"/>
      <c r="H11" s="124"/>
      <c r="I11" s="130"/>
    </row>
    <row r="12" spans="2:9" ht="12.75">
      <c r="B12" s="138" t="s">
        <v>175</v>
      </c>
      <c r="C12" s="137"/>
      <c r="D12" s="124"/>
      <c r="E12" s="124"/>
      <c r="F12" s="124"/>
      <c r="G12" s="124"/>
      <c r="H12" s="124"/>
      <c r="I12" s="130"/>
    </row>
    <row r="13" spans="2:9" ht="12.75">
      <c r="B13" s="123"/>
      <c r="C13" s="137"/>
      <c r="D13" s="124"/>
      <c r="E13" s="124"/>
      <c r="F13" s="124"/>
      <c r="G13" s="124"/>
      <c r="H13" s="124"/>
      <c r="I13" s="130"/>
    </row>
    <row r="14" spans="2:9" ht="12.75">
      <c r="B14" s="123" t="s">
        <v>249</v>
      </c>
      <c r="C14" s="131"/>
      <c r="D14" s="135"/>
      <c r="E14" s="135"/>
      <c r="F14" s="139"/>
      <c r="G14" s="132" t="s">
        <v>1</v>
      </c>
      <c r="H14" s="133"/>
      <c r="I14" s="130"/>
    </row>
    <row r="15" spans="2:9" ht="12.75">
      <c r="B15" s="123" t="s">
        <v>250</v>
      </c>
      <c r="C15" s="131"/>
      <c r="D15" s="135"/>
      <c r="E15" s="132" t="s">
        <v>157</v>
      </c>
      <c r="F15" s="210"/>
      <c r="G15" s="210"/>
      <c r="H15" s="210"/>
      <c r="I15" s="130"/>
    </row>
    <row r="16" spans="2:9" ht="12.75">
      <c r="B16" s="123" t="s">
        <v>251</v>
      </c>
      <c r="C16" s="131"/>
      <c r="D16" s="135"/>
      <c r="E16" s="135"/>
      <c r="F16" s="139"/>
      <c r="G16" s="132" t="s">
        <v>221</v>
      </c>
      <c r="H16" s="134"/>
      <c r="I16" s="130"/>
    </row>
    <row r="17" spans="2:9" ht="12.75">
      <c r="B17" s="123" t="s">
        <v>247</v>
      </c>
      <c r="C17" s="131"/>
      <c r="D17" s="135"/>
      <c r="E17" s="124"/>
      <c r="F17" s="124"/>
      <c r="G17" s="141" t="s">
        <v>222</v>
      </c>
      <c r="H17" s="134"/>
      <c r="I17" s="130"/>
    </row>
    <row r="18" spans="2:9" ht="12.75">
      <c r="B18" s="123"/>
      <c r="C18" s="131"/>
      <c r="D18" s="135"/>
      <c r="E18" s="124"/>
      <c r="F18" s="124"/>
      <c r="G18" s="141"/>
      <c r="H18" s="134"/>
      <c r="I18" s="130"/>
    </row>
    <row r="19" spans="2:9" ht="35.25" customHeight="1">
      <c r="B19" s="199" t="s">
        <v>243</v>
      </c>
      <c r="C19" s="137"/>
      <c r="D19" s="124"/>
      <c r="E19" s="124"/>
      <c r="F19" s="124"/>
      <c r="G19" s="124"/>
      <c r="H19" s="124"/>
      <c r="I19" s="130"/>
    </row>
    <row r="20" spans="2:9" s="116" customFormat="1" ht="27" customHeight="1">
      <c r="B20" s="215" t="s">
        <v>232</v>
      </c>
      <c r="C20" s="216"/>
      <c r="D20" s="216"/>
      <c r="E20" s="216"/>
      <c r="F20" s="216"/>
      <c r="G20" s="216"/>
      <c r="H20" s="216"/>
      <c r="I20" s="142"/>
    </row>
    <row r="21" spans="2:9" s="116" customFormat="1" ht="41.25" customHeight="1">
      <c r="B21" s="221" t="s">
        <v>236</v>
      </c>
      <c r="C21" s="222"/>
      <c r="D21" s="222"/>
      <c r="E21" s="222"/>
      <c r="F21" s="222"/>
      <c r="G21" s="222"/>
      <c r="H21" s="222"/>
      <c r="I21" s="142"/>
    </row>
    <row r="22" spans="2:9" ht="12" customHeight="1">
      <c r="B22" s="215" t="s">
        <v>155</v>
      </c>
      <c r="C22" s="216"/>
      <c r="D22" s="216"/>
      <c r="E22" s="216"/>
      <c r="F22" s="216"/>
      <c r="G22" s="216"/>
      <c r="H22" s="216"/>
      <c r="I22" s="130"/>
    </row>
    <row r="23" spans="2:9" ht="27" customHeight="1">
      <c r="B23" s="123" t="s">
        <v>26</v>
      </c>
      <c r="C23" s="124"/>
      <c r="D23" s="124"/>
      <c r="E23" s="124"/>
      <c r="F23" s="124"/>
      <c r="G23" s="124"/>
      <c r="H23" s="124"/>
      <c r="I23" s="130"/>
    </row>
    <row r="24" spans="2:9" ht="12.75">
      <c r="B24" s="143"/>
      <c r="C24" s="124"/>
      <c r="D24" s="124"/>
      <c r="E24" s="124"/>
      <c r="F24" s="124"/>
      <c r="G24" s="124"/>
      <c r="H24" s="124"/>
      <c r="I24" s="130"/>
    </row>
    <row r="25" spans="2:9" s="111" customFormat="1" ht="12.75" customHeight="1">
      <c r="B25" s="144" t="s">
        <v>215</v>
      </c>
      <c r="C25" s="129"/>
      <c r="D25" s="129"/>
      <c r="E25" s="129"/>
      <c r="F25" s="129"/>
      <c r="G25" s="129"/>
      <c r="H25" s="145">
        <f>IF(SUM(H27:H31)&lt;&gt;1,"Incorrecto",100%)</f>
        <v>1</v>
      </c>
      <c r="I25" s="146"/>
    </row>
    <row r="26" spans="2:9" ht="12.75">
      <c r="B26" s="143"/>
      <c r="C26" s="124" t="s">
        <v>225</v>
      </c>
      <c r="D26" s="124"/>
      <c r="E26" s="124"/>
      <c r="F26" s="124"/>
      <c r="G26" s="124"/>
      <c r="H26" s="124"/>
      <c r="I26" s="130"/>
    </row>
    <row r="27" spans="2:9" ht="12.75">
      <c r="B27" s="147" t="s">
        <v>29</v>
      </c>
      <c r="C27" s="124"/>
      <c r="D27" s="124"/>
      <c r="E27" s="124"/>
      <c r="F27" s="124"/>
      <c r="G27" s="124"/>
      <c r="H27" s="161">
        <v>1</v>
      </c>
      <c r="I27" s="130"/>
    </row>
    <row r="28" spans="2:9" ht="12.75">
      <c r="B28" s="147" t="s">
        <v>165</v>
      </c>
      <c r="C28" s="124"/>
      <c r="D28" s="124"/>
      <c r="E28" s="124"/>
      <c r="F28" s="124"/>
      <c r="G28" s="124"/>
      <c r="H28" s="201">
        <v>0</v>
      </c>
      <c r="I28" s="130"/>
    </row>
    <row r="29" spans="2:9" ht="12.75">
      <c r="B29" s="147" t="s">
        <v>30</v>
      </c>
      <c r="C29" s="124"/>
      <c r="D29" s="124"/>
      <c r="E29" s="124"/>
      <c r="F29" s="124"/>
      <c r="G29" s="124"/>
      <c r="H29" s="201">
        <v>0</v>
      </c>
      <c r="I29" s="130"/>
    </row>
    <row r="30" spans="2:9" ht="12.75">
      <c r="B30" s="147" t="s">
        <v>164</v>
      </c>
      <c r="C30" s="124"/>
      <c r="D30" s="124"/>
      <c r="E30" s="124"/>
      <c r="F30" s="124"/>
      <c r="G30" s="124"/>
      <c r="H30" s="201">
        <v>0</v>
      </c>
      <c r="I30" s="130"/>
    </row>
    <row r="31" spans="2:9" ht="12.75">
      <c r="B31" s="147" t="s">
        <v>226</v>
      </c>
      <c r="C31" s="124"/>
      <c r="D31" s="124"/>
      <c r="E31" s="124"/>
      <c r="F31" s="124"/>
      <c r="G31" s="124"/>
      <c r="H31" s="201">
        <v>0</v>
      </c>
      <c r="I31" s="130"/>
    </row>
    <row r="32" spans="2:9" ht="12.75">
      <c r="B32" s="147"/>
      <c r="C32" s="225"/>
      <c r="D32" s="225"/>
      <c r="E32" s="225"/>
      <c r="F32" s="225"/>
      <c r="G32" s="148"/>
      <c r="H32" s="201"/>
      <c r="I32" s="130"/>
    </row>
    <row r="33" spans="2:9" ht="12.75">
      <c r="B33" s="143"/>
      <c r="C33" s="124"/>
      <c r="D33" s="124"/>
      <c r="E33" s="124"/>
      <c r="F33" s="124"/>
      <c r="G33" s="124"/>
      <c r="H33" s="124"/>
      <c r="I33" s="130"/>
    </row>
    <row r="34" spans="2:9" s="111" customFormat="1" ht="12.75">
      <c r="B34" s="144" t="s">
        <v>154</v>
      </c>
      <c r="C34" s="129"/>
      <c r="D34" s="129"/>
      <c r="E34" s="129"/>
      <c r="F34" s="129"/>
      <c r="G34" s="129"/>
      <c r="H34" s="145">
        <f>IF(SUM(H36:H39)&lt;&gt;1,"Incorrecto",100%)</f>
        <v>1</v>
      </c>
      <c r="I34" s="146"/>
    </row>
    <row r="35" spans="2:9" ht="12.75">
      <c r="B35" s="143"/>
      <c r="C35" s="124" t="s">
        <v>225</v>
      </c>
      <c r="D35" s="124"/>
      <c r="E35" s="124"/>
      <c r="F35" s="124"/>
      <c r="G35" s="124"/>
      <c r="H35" s="124"/>
      <c r="I35" s="130"/>
    </row>
    <row r="36" spans="2:9" ht="12.75">
      <c r="B36" s="147" t="s">
        <v>31</v>
      </c>
      <c r="C36" s="124"/>
      <c r="D36" s="124"/>
      <c r="E36" s="124"/>
      <c r="F36" s="124"/>
      <c r="G36" s="124"/>
      <c r="H36" s="161">
        <v>0</v>
      </c>
      <c r="I36" s="130"/>
    </row>
    <row r="37" spans="2:9" ht="12.75">
      <c r="B37" s="147" t="s">
        <v>9</v>
      </c>
      <c r="C37" s="124"/>
      <c r="D37" s="124"/>
      <c r="E37" s="124"/>
      <c r="F37" s="124"/>
      <c r="G37" s="124"/>
      <c r="H37" s="161">
        <v>0</v>
      </c>
      <c r="I37" s="130"/>
    </row>
    <row r="38" spans="2:9" ht="12.75">
      <c r="B38" s="147" t="s">
        <v>10</v>
      </c>
      <c r="C38" s="124"/>
      <c r="D38" s="124"/>
      <c r="E38" s="124"/>
      <c r="F38" s="124"/>
      <c r="G38" s="124"/>
      <c r="H38" s="201">
        <v>0</v>
      </c>
      <c r="I38" s="130"/>
    </row>
    <row r="39" spans="2:9" ht="12.75">
      <c r="B39" s="147" t="s">
        <v>166</v>
      </c>
      <c r="C39" s="124"/>
      <c r="D39" s="124"/>
      <c r="E39" s="124"/>
      <c r="F39" s="124"/>
      <c r="G39" s="124"/>
      <c r="H39" s="201">
        <v>1</v>
      </c>
      <c r="I39" s="130"/>
    </row>
    <row r="40" spans="2:9" ht="12.75">
      <c r="B40" s="143"/>
      <c r="C40" s="124"/>
      <c r="D40" s="124"/>
      <c r="E40" s="124"/>
      <c r="F40" s="124"/>
      <c r="G40" s="124"/>
      <c r="H40" s="124"/>
      <c r="I40" s="130"/>
    </row>
    <row r="41" spans="2:9" s="111" customFormat="1" ht="12.75">
      <c r="B41" s="144" t="s">
        <v>198</v>
      </c>
      <c r="C41" s="129"/>
      <c r="D41" s="129"/>
      <c r="E41" s="129"/>
      <c r="F41" s="149"/>
      <c r="G41" s="124"/>
      <c r="H41" s="149"/>
      <c r="I41" s="146"/>
    </row>
    <row r="42" spans="2:9" ht="12.75">
      <c r="B42" s="143"/>
      <c r="C42" s="124" t="s">
        <v>227</v>
      </c>
      <c r="D42" s="124"/>
      <c r="E42" s="124"/>
      <c r="F42" s="150" t="s">
        <v>199</v>
      </c>
      <c r="G42" s="124"/>
      <c r="H42" s="131"/>
      <c r="I42" s="130"/>
    </row>
    <row r="43" spans="2:9" ht="12.75">
      <c r="B43" s="143"/>
      <c r="C43" s="124"/>
      <c r="D43" s="124"/>
      <c r="E43" s="124"/>
      <c r="F43" s="151" t="s">
        <v>200</v>
      </c>
      <c r="G43" s="124"/>
      <c r="H43" s="124"/>
      <c r="I43" s="130"/>
    </row>
    <row r="44" spans="2:9" ht="12.75">
      <c r="B44" s="147" t="s">
        <v>203</v>
      </c>
      <c r="C44" s="124"/>
      <c r="D44" s="124"/>
      <c r="E44" s="124"/>
      <c r="F44" s="156"/>
      <c r="G44" s="124"/>
      <c r="H44" s="152">
        <f>+F44/$F$50</f>
        <v>0</v>
      </c>
      <c r="I44" s="130"/>
    </row>
    <row r="45" spans="2:9" ht="12.75">
      <c r="B45" s="153" t="s">
        <v>204</v>
      </c>
      <c r="C45" s="124"/>
      <c r="D45" s="124"/>
      <c r="E45" s="124"/>
      <c r="F45" s="156"/>
      <c r="G45" s="124"/>
      <c r="H45" s="152">
        <f>+F45/$F$50</f>
        <v>0</v>
      </c>
      <c r="I45" s="130"/>
    </row>
    <row r="46" spans="2:9" ht="12.75">
      <c r="B46" s="153"/>
      <c r="C46" s="124"/>
      <c r="D46" s="124"/>
      <c r="E46" s="132" t="s">
        <v>202</v>
      </c>
      <c r="F46" s="154">
        <f>SUM(F44:F45)</f>
        <v>0</v>
      </c>
      <c r="G46" s="124"/>
      <c r="H46" s="155">
        <f>+H44+H45</f>
        <v>0</v>
      </c>
      <c r="I46" s="130"/>
    </row>
    <row r="47" spans="2:9" ht="12.75">
      <c r="B47" s="153" t="s">
        <v>205</v>
      </c>
      <c r="C47" s="124"/>
      <c r="D47" s="124"/>
      <c r="E47" s="124"/>
      <c r="F47" s="156"/>
      <c r="G47" s="124"/>
      <c r="H47" s="152">
        <f>+F47/$F$50</f>
        <v>0</v>
      </c>
      <c r="I47" s="130"/>
    </row>
    <row r="48" spans="2:9" ht="12.75">
      <c r="B48" s="153" t="s">
        <v>206</v>
      </c>
      <c r="C48" s="124"/>
      <c r="D48" s="124"/>
      <c r="E48" s="124"/>
      <c r="F48" s="156">
        <v>0</v>
      </c>
      <c r="G48" s="124"/>
      <c r="H48" s="152">
        <f>+F48/$F$50</f>
        <v>0</v>
      </c>
      <c r="I48" s="130"/>
    </row>
    <row r="49" spans="2:9" ht="12.75">
      <c r="B49" s="153" t="s">
        <v>160</v>
      </c>
      <c r="C49" s="124"/>
      <c r="D49" s="124"/>
      <c r="E49" s="124"/>
      <c r="F49" s="156">
        <v>1E-07</v>
      </c>
      <c r="G49" s="124"/>
      <c r="H49" s="152">
        <f>+F49/$F$50</f>
        <v>1</v>
      </c>
      <c r="I49" s="130"/>
    </row>
    <row r="50" spans="2:9" ht="12.75">
      <c r="B50" s="143"/>
      <c r="C50" s="124"/>
      <c r="D50" s="124"/>
      <c r="E50" s="132" t="s">
        <v>201</v>
      </c>
      <c r="F50" s="157">
        <f>SUM(F44:F49)-F46</f>
        <v>1E-07</v>
      </c>
      <c r="G50" s="124"/>
      <c r="H50" s="145">
        <f>IF(SUM(H44:H49)-H46&lt;&gt;1,"Incorrecto",100%)</f>
        <v>1</v>
      </c>
      <c r="I50" s="130"/>
    </row>
    <row r="51" spans="2:9" ht="15" customHeight="1">
      <c r="B51" s="158" t="s">
        <v>218</v>
      </c>
      <c r="C51" s="122" t="s">
        <v>219</v>
      </c>
      <c r="D51" s="124"/>
      <c r="E51" s="132"/>
      <c r="F51" s="159"/>
      <c r="G51" s="124"/>
      <c r="H51" s="145"/>
      <c r="I51" s="130"/>
    </row>
    <row r="52" spans="2:9" ht="15" customHeight="1">
      <c r="B52" s="158"/>
      <c r="C52" s="124"/>
      <c r="D52" s="124"/>
      <c r="E52" s="132"/>
      <c r="F52" s="159"/>
      <c r="G52" s="124"/>
      <c r="H52" s="145"/>
      <c r="I52" s="130"/>
    </row>
    <row r="53" spans="2:9" s="111" customFormat="1" ht="12.75">
      <c r="B53" s="160" t="s">
        <v>158</v>
      </c>
      <c r="C53" s="129"/>
      <c r="D53" s="129"/>
      <c r="E53" s="129"/>
      <c r="F53" s="129"/>
      <c r="G53" s="129"/>
      <c r="H53" s="161">
        <v>1</v>
      </c>
      <c r="I53" s="146"/>
    </row>
    <row r="54" spans="2:9" ht="12.75">
      <c r="B54" s="143"/>
      <c r="C54" s="124" t="s">
        <v>216</v>
      </c>
      <c r="D54" s="124"/>
      <c r="E54" s="124"/>
      <c r="F54" s="124"/>
      <c r="G54" s="124"/>
      <c r="H54" s="124">
        <f>+(IF(SUM(H57+H55)&lt;&gt;1,"Incorrecto",""))</f>
      </c>
      <c r="I54" s="130"/>
    </row>
    <row r="55" spans="2:9" ht="12.75">
      <c r="B55" s="153" t="s">
        <v>167</v>
      </c>
      <c r="C55" s="124"/>
      <c r="D55" s="124"/>
      <c r="E55" s="124"/>
      <c r="F55" s="124"/>
      <c r="G55" s="162"/>
      <c r="H55" s="161">
        <v>0.5</v>
      </c>
      <c r="I55" s="130"/>
    </row>
    <row r="56" spans="2:9" ht="12.75">
      <c r="B56" s="153" t="s">
        <v>168</v>
      </c>
      <c r="C56" s="124"/>
      <c r="D56" s="124"/>
      <c r="E56" s="124"/>
      <c r="F56" s="124"/>
      <c r="G56" s="162"/>
      <c r="H56" s="161">
        <v>1</v>
      </c>
      <c r="I56" s="130"/>
    </row>
    <row r="57" spans="2:9" ht="12.75">
      <c r="B57" s="153" t="s">
        <v>169</v>
      </c>
      <c r="C57" s="124"/>
      <c r="D57" s="124"/>
      <c r="E57" s="124"/>
      <c r="F57" s="124"/>
      <c r="G57" s="162"/>
      <c r="H57" s="161">
        <v>0.5</v>
      </c>
      <c r="I57" s="130"/>
    </row>
    <row r="58" spans="2:9" ht="12.75">
      <c r="B58" s="153" t="s">
        <v>170</v>
      </c>
      <c r="C58" s="124"/>
      <c r="D58" s="124"/>
      <c r="E58" s="124"/>
      <c r="F58" s="124"/>
      <c r="G58" s="162"/>
      <c r="H58" s="161">
        <v>1</v>
      </c>
      <c r="I58" s="130"/>
    </row>
    <row r="59" spans="2:9" ht="12.75">
      <c r="B59" s="153" t="s">
        <v>217</v>
      </c>
      <c r="C59" s="124"/>
      <c r="D59" s="124"/>
      <c r="E59" s="124"/>
      <c r="F59" s="124"/>
      <c r="G59" s="162"/>
      <c r="H59" s="202"/>
      <c r="I59" s="130"/>
    </row>
    <row r="60" spans="2:9" ht="12.75">
      <c r="B60" s="143"/>
      <c r="C60" s="124"/>
      <c r="D60" s="124"/>
      <c r="E60" s="124"/>
      <c r="F60" s="124"/>
      <c r="G60" s="124"/>
      <c r="H60" s="124"/>
      <c r="I60" s="130"/>
    </row>
    <row r="61" spans="2:9" s="111" customFormat="1" ht="12.75">
      <c r="B61" s="160" t="s">
        <v>207</v>
      </c>
      <c r="C61" s="129"/>
      <c r="D61" s="129"/>
      <c r="E61" s="129"/>
      <c r="F61" s="149"/>
      <c r="G61" s="129"/>
      <c r="H61" s="129"/>
      <c r="I61" s="146"/>
    </row>
    <row r="62" spans="2:9" ht="12.75">
      <c r="B62" s="143"/>
      <c r="C62" s="124"/>
      <c r="D62" s="124"/>
      <c r="E62" s="124"/>
      <c r="F62" s="150" t="s">
        <v>199</v>
      </c>
      <c r="G62" s="129"/>
      <c r="H62" s="129"/>
      <c r="I62" s="130"/>
    </row>
    <row r="63" spans="2:9" ht="13.5" customHeight="1">
      <c r="B63" s="153"/>
      <c r="C63" s="124"/>
      <c r="D63" s="124"/>
      <c r="E63" s="124"/>
      <c r="F63" s="151" t="s">
        <v>200</v>
      </c>
      <c r="G63" s="129"/>
      <c r="H63" s="129"/>
      <c r="I63" s="130"/>
    </row>
    <row r="64" spans="2:9" ht="13.5" customHeight="1">
      <c r="B64" s="153" t="s">
        <v>208</v>
      </c>
      <c r="C64" s="124"/>
      <c r="D64" s="124"/>
      <c r="E64" s="124"/>
      <c r="F64" s="156"/>
      <c r="G64" s="129"/>
      <c r="H64" s="145">
        <f>+IF(F64/F50&gt;1,"Incorrecto",F64/F50)</f>
        <v>0</v>
      </c>
      <c r="I64" s="130"/>
    </row>
    <row r="65" spans="2:9" ht="13.5" customHeight="1">
      <c r="B65" s="158" t="s">
        <v>218</v>
      </c>
      <c r="C65" s="122" t="s">
        <v>220</v>
      </c>
      <c r="D65" s="124"/>
      <c r="E65" s="124"/>
      <c r="F65" s="124"/>
      <c r="G65" s="129"/>
      <c r="H65" s="129"/>
      <c r="I65" s="130"/>
    </row>
    <row r="66" spans="2:9" ht="12.75">
      <c r="B66" s="123"/>
      <c r="C66" s="124"/>
      <c r="D66" s="124"/>
      <c r="E66" s="124"/>
      <c r="F66" s="124"/>
      <c r="G66" s="129"/>
      <c r="H66" s="129"/>
      <c r="I66" s="130"/>
    </row>
    <row r="67" spans="2:9" ht="12.75">
      <c r="B67" s="123" t="s">
        <v>27</v>
      </c>
      <c r="C67" s="124"/>
      <c r="D67" s="124"/>
      <c r="E67" s="124"/>
      <c r="F67" s="124"/>
      <c r="G67" s="129"/>
      <c r="H67" s="124"/>
      <c r="I67" s="130"/>
    </row>
    <row r="68" spans="2:9" ht="12.75">
      <c r="B68" s="143"/>
      <c r="C68" s="124"/>
      <c r="D68" s="124"/>
      <c r="E68" s="124"/>
      <c r="F68" s="124"/>
      <c r="G68" s="129"/>
      <c r="H68" s="124"/>
      <c r="I68" s="130"/>
    </row>
    <row r="69" spans="2:9" s="111" customFormat="1" ht="12.75">
      <c r="B69" s="144" t="s">
        <v>209</v>
      </c>
      <c r="C69" s="129"/>
      <c r="D69" s="129"/>
      <c r="E69" s="129"/>
      <c r="F69" s="129"/>
      <c r="G69" s="163"/>
      <c r="H69" s="129"/>
      <c r="I69" s="146"/>
    </row>
    <row r="70" spans="2:9" ht="12.75">
      <c r="B70" s="143"/>
      <c r="C70" s="124" t="s">
        <v>210</v>
      </c>
      <c r="D70" s="124"/>
      <c r="E70" s="124"/>
      <c r="F70" s="150" t="s">
        <v>199</v>
      </c>
      <c r="G70" s="164"/>
      <c r="H70" s="145">
        <f>IF(SUM(H72:H75)&gt;1,"Incorrecto",SUM(H72:H75))</f>
        <v>0</v>
      </c>
      <c r="I70" s="130"/>
    </row>
    <row r="71" spans="2:9" ht="12.75">
      <c r="B71" s="147"/>
      <c r="C71" s="131"/>
      <c r="D71" s="131"/>
      <c r="E71" s="124"/>
      <c r="F71" s="151" t="s">
        <v>200</v>
      </c>
      <c r="G71" s="165" t="b">
        <v>0</v>
      </c>
      <c r="H71" s="129"/>
      <c r="I71" s="130"/>
    </row>
    <row r="72" spans="2:9" ht="13.5" customHeight="1">
      <c r="B72" s="147" t="s">
        <v>32</v>
      </c>
      <c r="C72" s="124"/>
      <c r="D72" s="124"/>
      <c r="E72" s="124"/>
      <c r="F72" s="156">
        <v>0</v>
      </c>
      <c r="G72" s="165" t="b">
        <v>0</v>
      </c>
      <c r="H72" s="166">
        <f>_xlfn.IFERROR(+F72/$H$59,"")</f>
      </c>
      <c r="I72" s="130"/>
    </row>
    <row r="73" spans="2:9" ht="13.5" customHeight="1">
      <c r="B73" s="147" t="s">
        <v>33</v>
      </c>
      <c r="C73" s="124"/>
      <c r="D73" s="124"/>
      <c r="E73" s="124"/>
      <c r="F73" s="156"/>
      <c r="G73" s="165"/>
      <c r="H73" s="166">
        <f>_xlfn.IFERROR(+F73/$H$59,"")</f>
      </c>
      <c r="I73" s="130"/>
    </row>
    <row r="74" spans="2:9" ht="13.5" customHeight="1">
      <c r="B74" s="147" t="s">
        <v>11</v>
      </c>
      <c r="C74" s="124"/>
      <c r="D74" s="124"/>
      <c r="E74" s="124"/>
      <c r="F74" s="156"/>
      <c r="G74" s="165" t="b">
        <v>0</v>
      </c>
      <c r="H74" s="166">
        <f>_xlfn.IFERROR(+F74/$H$59,"")</f>
      </c>
      <c r="I74" s="130"/>
    </row>
    <row r="75" spans="2:9" ht="13.5" customHeight="1">
      <c r="B75" s="147" t="s">
        <v>12</v>
      </c>
      <c r="C75" s="124"/>
      <c r="D75" s="124"/>
      <c r="E75" s="124"/>
      <c r="F75" s="156"/>
      <c r="G75" s="165" t="b">
        <v>1</v>
      </c>
      <c r="H75" s="166">
        <f>_xlfn.IFERROR(+F75/$H$59,"")</f>
      </c>
      <c r="I75" s="130"/>
    </row>
    <row r="76" spans="2:9" ht="12.75">
      <c r="B76" s="143"/>
      <c r="C76" s="124"/>
      <c r="D76" s="124"/>
      <c r="E76" s="124"/>
      <c r="F76" s="124"/>
      <c r="G76" s="164"/>
      <c r="H76" s="129"/>
      <c r="I76" s="130"/>
    </row>
    <row r="77" spans="2:9" s="111" customFormat="1" ht="12.75">
      <c r="B77" s="144" t="s">
        <v>171</v>
      </c>
      <c r="C77" s="129"/>
      <c r="D77" s="129"/>
      <c r="E77" s="129"/>
      <c r="F77" s="129"/>
      <c r="G77" s="163"/>
      <c r="H77" s="129" t="s">
        <v>271</v>
      </c>
      <c r="I77" s="146"/>
    </row>
    <row r="78" spans="2:9" ht="10.5" customHeight="1">
      <c r="B78" s="147"/>
      <c r="C78" s="124"/>
      <c r="D78" s="124"/>
      <c r="E78" s="124"/>
      <c r="F78" s="124"/>
      <c r="G78" s="164"/>
      <c r="H78" s="204">
        <f>+IF(N90=1,"","Error, debe elegir un solo SI")</f>
      </c>
      <c r="I78" s="130"/>
    </row>
    <row r="79" spans="2:9" ht="13.5" customHeight="1">
      <c r="B79" s="143" t="s">
        <v>252</v>
      </c>
      <c r="D79" s="124"/>
      <c r="E79" s="124"/>
      <c r="F79" s="124"/>
      <c r="G79" s="165" t="b">
        <v>1</v>
      </c>
      <c r="H79" s="205"/>
      <c r="I79" s="130"/>
    </row>
    <row r="80" spans="2:14" ht="13.5" customHeight="1">
      <c r="B80" s="147"/>
      <c r="C80" s="124" t="s">
        <v>211</v>
      </c>
      <c r="D80" s="124"/>
      <c r="E80" s="124"/>
      <c r="F80" s="124"/>
      <c r="G80" s="165"/>
      <c r="H80" s="140" t="s">
        <v>72</v>
      </c>
      <c r="I80" s="130"/>
      <c r="N80" s="110">
        <f>+IF(H80="No",0,1)</f>
        <v>0</v>
      </c>
    </row>
    <row r="81" spans="2:9" ht="13.5" customHeight="1">
      <c r="B81" s="143" t="s">
        <v>253</v>
      </c>
      <c r="C81" s="124"/>
      <c r="D81" s="124"/>
      <c r="E81" s="124"/>
      <c r="F81" s="124"/>
      <c r="G81" s="165" t="b">
        <v>0</v>
      </c>
      <c r="H81" s="205"/>
      <c r="I81" s="130"/>
    </row>
    <row r="82" spans="2:14" ht="13.5" customHeight="1">
      <c r="B82" s="147"/>
      <c r="C82" s="124" t="s">
        <v>212</v>
      </c>
      <c r="D82" s="124"/>
      <c r="E82" s="124"/>
      <c r="F82" s="124"/>
      <c r="G82" s="165"/>
      <c r="H82" s="207" t="s">
        <v>72</v>
      </c>
      <c r="I82" s="130"/>
      <c r="N82" s="110">
        <f>+IF(H82="No",0,1)</f>
        <v>0</v>
      </c>
    </row>
    <row r="83" spans="2:9" ht="13.5" customHeight="1">
      <c r="B83" s="143" t="s">
        <v>254</v>
      </c>
      <c r="C83" s="124"/>
      <c r="D83" s="124"/>
      <c r="E83" s="124"/>
      <c r="F83" s="124"/>
      <c r="G83" s="165" t="b">
        <v>0</v>
      </c>
      <c r="H83" s="205"/>
      <c r="I83" s="130"/>
    </row>
    <row r="84" spans="2:14" ht="13.5" customHeight="1">
      <c r="B84" s="147"/>
      <c r="C84" s="124" t="s">
        <v>213</v>
      </c>
      <c r="D84" s="124"/>
      <c r="E84" s="124"/>
      <c r="F84" s="124"/>
      <c r="G84" s="165"/>
      <c r="H84" s="207" t="s">
        <v>75</v>
      </c>
      <c r="I84" s="130"/>
      <c r="N84" s="110">
        <f>+IF(H84="No",0,1)</f>
        <v>1</v>
      </c>
    </row>
    <row r="85" spans="2:9" ht="13.5" customHeight="1">
      <c r="B85" s="143" t="s">
        <v>255</v>
      </c>
      <c r="C85" s="124"/>
      <c r="D85" s="124"/>
      <c r="E85" s="124"/>
      <c r="F85" s="124"/>
      <c r="G85" s="165" t="b">
        <v>0</v>
      </c>
      <c r="H85" s="205"/>
      <c r="I85" s="130"/>
    </row>
    <row r="86" spans="2:14" ht="13.5" customHeight="1">
      <c r="B86" s="147"/>
      <c r="C86" s="124" t="s">
        <v>214</v>
      </c>
      <c r="D86" s="124"/>
      <c r="E86" s="124"/>
      <c r="F86" s="124"/>
      <c r="G86" s="165"/>
      <c r="H86" s="207" t="s">
        <v>72</v>
      </c>
      <c r="I86" s="130"/>
      <c r="N86" s="110">
        <f>+IF(H86="No",0,1)</f>
        <v>0</v>
      </c>
    </row>
    <row r="87" spans="2:9" ht="13.5" customHeight="1">
      <c r="B87" s="143" t="s">
        <v>256</v>
      </c>
      <c r="C87" s="124"/>
      <c r="D87" s="124"/>
      <c r="E87" s="124"/>
      <c r="F87" s="124"/>
      <c r="G87" s="165" t="b">
        <v>0</v>
      </c>
      <c r="H87" s="205"/>
      <c r="I87" s="130"/>
    </row>
    <row r="88" spans="2:14" ht="13.5" customHeight="1">
      <c r="B88" s="147"/>
      <c r="C88" s="124" t="s">
        <v>230</v>
      </c>
      <c r="D88" s="124"/>
      <c r="E88" s="124"/>
      <c r="F88" s="124"/>
      <c r="G88" s="167"/>
      <c r="H88" s="207" t="s">
        <v>72</v>
      </c>
      <c r="I88" s="130"/>
      <c r="N88" s="110">
        <f>+IF(H88="No",0,1)</f>
        <v>0</v>
      </c>
    </row>
    <row r="89" spans="2:9" ht="13.5" customHeight="1">
      <c r="B89" s="173"/>
      <c r="C89" s="124"/>
      <c r="D89" s="124"/>
      <c r="E89" s="124"/>
      <c r="F89" s="124"/>
      <c r="G89" s="167"/>
      <c r="H89" s="124"/>
      <c r="I89" s="130"/>
    </row>
    <row r="90" spans="2:14" ht="13.5" customHeight="1">
      <c r="B90" s="147"/>
      <c r="C90" s="124"/>
      <c r="D90" s="124"/>
      <c r="E90" s="124"/>
      <c r="F90" s="124"/>
      <c r="G90" s="162"/>
      <c r="H90" s="124"/>
      <c r="I90" s="130"/>
      <c r="N90" s="110">
        <f>SUM(N80:N88)</f>
        <v>1</v>
      </c>
    </row>
    <row r="91" spans="2:9" ht="12.75">
      <c r="B91" s="168"/>
      <c r="C91" s="169"/>
      <c r="D91" s="169"/>
      <c r="E91" s="169"/>
      <c r="F91" s="169"/>
      <c r="G91" s="170"/>
      <c r="H91" s="169"/>
      <c r="I91" s="171"/>
    </row>
    <row r="92" spans="2:9" ht="12.75">
      <c r="B92" s="198"/>
      <c r="C92" s="126"/>
      <c r="D92" s="126"/>
      <c r="E92" s="126"/>
      <c r="F92" s="126"/>
      <c r="G92" s="172"/>
      <c r="H92" s="126"/>
      <c r="I92" s="130"/>
    </row>
    <row r="93" spans="2:9" ht="28.5" customHeight="1">
      <c r="B93" s="123" t="s">
        <v>28</v>
      </c>
      <c r="C93" s="124"/>
      <c r="D93" s="124"/>
      <c r="E93" s="124"/>
      <c r="F93" s="124"/>
      <c r="G93" s="124"/>
      <c r="H93" s="124"/>
      <c r="I93" s="130"/>
    </row>
    <row r="94" spans="2:9" ht="12.75">
      <c r="B94" s="123"/>
      <c r="C94" s="124"/>
      <c r="D94" s="124"/>
      <c r="E94" s="124"/>
      <c r="F94" s="124"/>
      <c r="G94" s="124"/>
      <c r="H94" s="124"/>
      <c r="I94" s="130"/>
    </row>
    <row r="95" spans="2:9" ht="12.75">
      <c r="B95" s="160" t="s">
        <v>159</v>
      </c>
      <c r="C95" s="124"/>
      <c r="D95" s="124"/>
      <c r="E95" s="124"/>
      <c r="F95" s="124"/>
      <c r="G95" s="139"/>
      <c r="H95" s="124"/>
      <c r="I95" s="130"/>
    </row>
    <row r="96" spans="2:9" ht="12.75">
      <c r="B96" s="160"/>
      <c r="C96" s="124"/>
      <c r="D96" s="124"/>
      <c r="E96" s="124"/>
      <c r="F96" s="124"/>
      <c r="G96" s="124"/>
      <c r="H96" s="124"/>
      <c r="I96" s="130"/>
    </row>
    <row r="97" spans="2:9" ht="12.75">
      <c r="B97" s="160" t="s">
        <v>172</v>
      </c>
      <c r="C97" s="124"/>
      <c r="D97" s="124"/>
      <c r="E97" s="124"/>
      <c r="F97" s="124"/>
      <c r="G97" s="124"/>
      <c r="H97" s="124"/>
      <c r="I97" s="130"/>
    </row>
    <row r="98" spans="2:9" ht="12.75">
      <c r="B98" s="160"/>
      <c r="C98" s="124"/>
      <c r="D98" s="124"/>
      <c r="E98" s="124"/>
      <c r="F98" s="124"/>
      <c r="G98" s="124"/>
      <c r="H98" s="124"/>
      <c r="I98" s="130"/>
    </row>
    <row r="99" spans="2:9" ht="12.75">
      <c r="B99" s="173" t="s">
        <v>257</v>
      </c>
      <c r="C99" s="124"/>
      <c r="D99" s="124"/>
      <c r="E99" s="124"/>
      <c r="F99" s="124"/>
      <c r="G99" s="139"/>
      <c r="H99" s="124"/>
      <c r="I99" s="130"/>
    </row>
    <row r="100" spans="2:9" ht="12.75">
      <c r="B100" s="173" t="s">
        <v>258</v>
      </c>
      <c r="C100" s="124"/>
      <c r="D100" s="124"/>
      <c r="E100" s="124"/>
      <c r="F100" s="124"/>
      <c r="G100" s="139"/>
      <c r="H100" s="124"/>
      <c r="I100" s="130"/>
    </row>
    <row r="101" spans="2:9" ht="12.75">
      <c r="B101" s="173" t="s">
        <v>259</v>
      </c>
      <c r="C101" s="124"/>
      <c r="D101" s="124"/>
      <c r="E101" s="124"/>
      <c r="F101" s="124"/>
      <c r="G101" s="139"/>
      <c r="H101" s="124"/>
      <c r="I101" s="130"/>
    </row>
    <row r="102" spans="2:9" ht="12.75">
      <c r="B102" s="173" t="s">
        <v>260</v>
      </c>
      <c r="C102" s="124"/>
      <c r="D102" s="124"/>
      <c r="E102" s="124"/>
      <c r="F102" s="124"/>
      <c r="G102" s="139"/>
      <c r="H102" s="124"/>
      <c r="I102" s="130"/>
    </row>
    <row r="103" spans="2:9" ht="12.75">
      <c r="B103" s="143"/>
      <c r="C103" s="124"/>
      <c r="D103" s="124"/>
      <c r="E103" s="124"/>
      <c r="F103" s="124"/>
      <c r="G103" s="124"/>
      <c r="H103" s="124"/>
      <c r="I103" s="130"/>
    </row>
    <row r="104" spans="2:9" s="111" customFormat="1" ht="12.75">
      <c r="B104" s="144" t="s">
        <v>176</v>
      </c>
      <c r="C104" s="129"/>
      <c r="D104" s="129"/>
      <c r="E104" s="129"/>
      <c r="F104" s="129"/>
      <c r="G104" s="129"/>
      <c r="H104" s="129" t="s">
        <v>271</v>
      </c>
      <c r="I104" s="146"/>
    </row>
    <row r="105" spans="2:9" ht="12.75">
      <c r="B105" s="143"/>
      <c r="C105" s="124"/>
      <c r="D105" s="124"/>
      <c r="E105" s="124"/>
      <c r="F105" s="124"/>
      <c r="G105" s="124"/>
      <c r="H105" s="204">
        <f>+IF(N110=1,"","Error, debe elegir un solo SI")</f>
      </c>
      <c r="I105" s="130"/>
    </row>
    <row r="106" spans="2:14" ht="13.5" customHeight="1">
      <c r="B106" s="147" t="s">
        <v>179</v>
      </c>
      <c r="C106" s="124"/>
      <c r="D106" s="124"/>
      <c r="E106" s="124"/>
      <c r="F106" s="124"/>
      <c r="G106" s="165" t="b">
        <v>0</v>
      </c>
      <c r="H106" s="140" t="s">
        <v>72</v>
      </c>
      <c r="I106" s="130"/>
      <c r="N106" s="110">
        <f>+IF(H106="No",0,1)</f>
        <v>0</v>
      </c>
    </row>
    <row r="107" spans="2:14" ht="13.5" customHeight="1">
      <c r="B107" s="147" t="s">
        <v>180</v>
      </c>
      <c r="C107" s="124"/>
      <c r="D107" s="124"/>
      <c r="E107" s="124"/>
      <c r="F107" s="124"/>
      <c r="G107" s="165" t="b">
        <v>0</v>
      </c>
      <c r="H107" s="140" t="s">
        <v>72</v>
      </c>
      <c r="I107" s="130"/>
      <c r="N107" s="110">
        <f>+IF(H107="No",0,1)</f>
        <v>0</v>
      </c>
    </row>
    <row r="108" spans="2:14" ht="13.5" customHeight="1">
      <c r="B108" s="147" t="s">
        <v>181</v>
      </c>
      <c r="C108" s="124"/>
      <c r="D108" s="124"/>
      <c r="E108" s="124"/>
      <c r="F108" s="124"/>
      <c r="G108" s="165" t="b">
        <v>1</v>
      </c>
      <c r="H108" s="140" t="s">
        <v>72</v>
      </c>
      <c r="I108" s="130"/>
      <c r="N108" s="110">
        <f>+IF(H108="No",0,1)</f>
        <v>0</v>
      </c>
    </row>
    <row r="109" spans="2:14" ht="13.5" customHeight="1">
      <c r="B109" s="147" t="s">
        <v>182</v>
      </c>
      <c r="C109" s="124"/>
      <c r="D109" s="124"/>
      <c r="E109" s="124"/>
      <c r="F109" s="124"/>
      <c r="G109" s="165" t="b">
        <v>0</v>
      </c>
      <c r="H109" s="140" t="s">
        <v>75</v>
      </c>
      <c r="I109" s="130"/>
      <c r="N109" s="110">
        <f>+IF(H109="No",0,1)</f>
        <v>1</v>
      </c>
    </row>
    <row r="110" spans="2:14" ht="12.75">
      <c r="B110" s="174"/>
      <c r="C110" s="124"/>
      <c r="D110" s="124"/>
      <c r="E110" s="124"/>
      <c r="F110" s="124"/>
      <c r="G110" s="164"/>
      <c r="H110" s="124"/>
      <c r="I110" s="130"/>
      <c r="N110" s="110">
        <f>SUM(N106:N109)</f>
        <v>1</v>
      </c>
    </row>
    <row r="111" spans="2:9" s="111" customFormat="1" ht="12.75">
      <c r="B111" s="144" t="s">
        <v>177</v>
      </c>
      <c r="C111" s="129"/>
      <c r="D111" s="129"/>
      <c r="E111" s="129"/>
      <c r="F111" s="129"/>
      <c r="G111" s="163"/>
      <c r="H111" s="129" t="s">
        <v>271</v>
      </c>
      <c r="I111" s="146"/>
    </row>
    <row r="112" spans="2:9" ht="12.75">
      <c r="B112" s="175"/>
      <c r="C112" s="124"/>
      <c r="D112" s="124"/>
      <c r="E112" s="124"/>
      <c r="F112" s="124"/>
      <c r="G112" s="164"/>
      <c r="H112" s="204">
        <f>+IF(N117=1,"","Error, debe elegir un solo SI")</f>
      </c>
      <c r="I112" s="130"/>
    </row>
    <row r="113" spans="2:14" ht="13.5" customHeight="1">
      <c r="B113" s="147" t="s">
        <v>261</v>
      </c>
      <c r="C113" s="124"/>
      <c r="D113" s="124"/>
      <c r="E113" s="124"/>
      <c r="F113" s="124"/>
      <c r="G113" s="165" t="b">
        <v>0</v>
      </c>
      <c r="H113" s="140" t="s">
        <v>72</v>
      </c>
      <c r="I113" s="130"/>
      <c r="N113" s="110">
        <f>+IF(H113="No",0,1)</f>
        <v>0</v>
      </c>
    </row>
    <row r="114" spans="2:14" ht="13.5" customHeight="1">
      <c r="B114" s="147" t="s">
        <v>270</v>
      </c>
      <c r="C114" s="124"/>
      <c r="D114" s="124"/>
      <c r="E114" s="124"/>
      <c r="F114" s="124"/>
      <c r="G114" s="165" t="b">
        <v>0</v>
      </c>
      <c r="H114" s="140" t="s">
        <v>75</v>
      </c>
      <c r="I114" s="130"/>
      <c r="N114" s="110">
        <f>+IF(H114="No",0,1)</f>
        <v>1</v>
      </c>
    </row>
    <row r="115" spans="2:14" ht="13.5" customHeight="1">
      <c r="B115" s="147" t="s">
        <v>262</v>
      </c>
      <c r="C115" s="124"/>
      <c r="D115" s="124"/>
      <c r="E115" s="124"/>
      <c r="F115" s="124"/>
      <c r="G115" s="165" t="b">
        <v>0</v>
      </c>
      <c r="H115" s="140" t="s">
        <v>72</v>
      </c>
      <c r="I115" s="130"/>
      <c r="N115" s="110">
        <f>+IF(H115="No",0,1)</f>
        <v>0</v>
      </c>
    </row>
    <row r="116" spans="2:14" ht="13.5" customHeight="1">
      <c r="B116" s="147" t="s">
        <v>263</v>
      </c>
      <c r="C116" s="124"/>
      <c r="D116" s="124"/>
      <c r="E116" s="124"/>
      <c r="F116" s="124"/>
      <c r="G116" s="165" t="b">
        <v>1</v>
      </c>
      <c r="H116" s="140" t="s">
        <v>72</v>
      </c>
      <c r="I116" s="130"/>
      <c r="N116" s="110">
        <f>+IF(H116="No",0,1)</f>
        <v>0</v>
      </c>
    </row>
    <row r="117" spans="2:14" ht="12.75">
      <c r="B117" s="175"/>
      <c r="C117" s="124"/>
      <c r="D117" s="124"/>
      <c r="E117" s="124"/>
      <c r="F117" s="124"/>
      <c r="G117" s="164"/>
      <c r="H117" s="124"/>
      <c r="I117" s="130"/>
      <c r="N117" s="110">
        <f>SUM(N113:N116)</f>
        <v>1</v>
      </c>
    </row>
    <row r="118" spans="2:9" s="111" customFormat="1" ht="12.75">
      <c r="B118" s="144" t="s">
        <v>178</v>
      </c>
      <c r="C118" s="129"/>
      <c r="D118" s="129"/>
      <c r="E118" s="129"/>
      <c r="F118" s="129"/>
      <c r="G118" s="163"/>
      <c r="H118" s="129" t="s">
        <v>271</v>
      </c>
      <c r="I118" s="146"/>
    </row>
    <row r="119" spans="2:9" ht="12.75">
      <c r="B119" s="143"/>
      <c r="C119" s="124"/>
      <c r="D119" s="124"/>
      <c r="E119" s="124"/>
      <c r="F119" s="124"/>
      <c r="G119" s="164"/>
      <c r="H119" s="124"/>
      <c r="I119" s="130"/>
    </row>
    <row r="120" spans="2:9" ht="13.5" customHeight="1">
      <c r="B120" s="153" t="s">
        <v>264</v>
      </c>
      <c r="C120" s="124"/>
      <c r="D120" s="124"/>
      <c r="E120" s="124"/>
      <c r="F120" s="124"/>
      <c r="G120" s="165" t="b">
        <v>1</v>
      </c>
      <c r="H120" s="140" t="s">
        <v>75</v>
      </c>
      <c r="I120" s="130"/>
    </row>
    <row r="121" spans="2:9" ht="13.5" customHeight="1">
      <c r="B121" s="153" t="s">
        <v>265</v>
      </c>
      <c r="C121" s="124"/>
      <c r="D121" s="124"/>
      <c r="E121" s="124"/>
      <c r="F121" s="124"/>
      <c r="G121" s="165" t="b">
        <v>1</v>
      </c>
      <c r="H121" s="140" t="s">
        <v>72</v>
      </c>
      <c r="I121" s="130"/>
    </row>
    <row r="122" spans="2:9" ht="13.5" customHeight="1">
      <c r="B122" s="147" t="s">
        <v>266</v>
      </c>
      <c r="C122" s="124"/>
      <c r="D122" s="124"/>
      <c r="E122" s="124"/>
      <c r="F122" s="124"/>
      <c r="G122" s="165" t="b">
        <v>1</v>
      </c>
      <c r="H122" s="140" t="s">
        <v>75</v>
      </c>
      <c r="I122" s="130"/>
    </row>
    <row r="123" spans="2:9" ht="13.5" customHeight="1">
      <c r="B123" s="153" t="s">
        <v>267</v>
      </c>
      <c r="C123" s="124"/>
      <c r="D123" s="124"/>
      <c r="E123" s="124"/>
      <c r="F123" s="124"/>
      <c r="G123" s="165" t="b">
        <v>0</v>
      </c>
      <c r="H123" s="140" t="s">
        <v>72</v>
      </c>
      <c r="I123" s="130"/>
    </row>
    <row r="124" spans="2:9" ht="13.5" customHeight="1">
      <c r="B124" s="153" t="s">
        <v>268</v>
      </c>
      <c r="C124" s="124"/>
      <c r="D124" s="124"/>
      <c r="E124" s="124"/>
      <c r="F124" s="124"/>
      <c r="G124" s="165" t="b">
        <v>0</v>
      </c>
      <c r="H124" s="140" t="s">
        <v>75</v>
      </c>
      <c r="I124" s="130"/>
    </row>
    <row r="125" spans="2:9" ht="13.5" customHeight="1">
      <c r="B125" s="147" t="s">
        <v>269</v>
      </c>
      <c r="C125" s="124"/>
      <c r="D125" s="124"/>
      <c r="E125" s="124"/>
      <c r="F125" s="124"/>
      <c r="G125" s="165" t="b">
        <v>1</v>
      </c>
      <c r="H125" s="140" t="s">
        <v>72</v>
      </c>
      <c r="I125" s="130"/>
    </row>
    <row r="126" spans="2:9" ht="12.75">
      <c r="B126" s="143"/>
      <c r="C126" s="124"/>
      <c r="D126" s="124"/>
      <c r="E126" s="124"/>
      <c r="F126" s="124"/>
      <c r="G126" s="164"/>
      <c r="H126" s="124"/>
      <c r="I126" s="130"/>
    </row>
    <row r="127" spans="2:9" s="111" customFormat="1" ht="12.75">
      <c r="B127" s="144" t="s">
        <v>183</v>
      </c>
      <c r="C127" s="129"/>
      <c r="D127" s="129"/>
      <c r="E127" s="129"/>
      <c r="F127" s="129"/>
      <c r="G127" s="163"/>
      <c r="H127" s="129" t="s">
        <v>271</v>
      </c>
      <c r="I127" s="146"/>
    </row>
    <row r="128" spans="2:9" ht="12.75">
      <c r="B128" s="143"/>
      <c r="C128" s="124"/>
      <c r="D128" s="124"/>
      <c r="E128" s="124"/>
      <c r="F128" s="124"/>
      <c r="G128" s="164"/>
      <c r="H128" s="204">
        <f>+IF(N133=1,"","Error, debe elegir un solo SI")</f>
      </c>
      <c r="I128" s="130"/>
    </row>
    <row r="129" spans="2:14" ht="13.5" customHeight="1">
      <c r="B129" s="147" t="s">
        <v>184</v>
      </c>
      <c r="C129" s="124"/>
      <c r="D129" s="124"/>
      <c r="E129" s="124"/>
      <c r="F129" s="124"/>
      <c r="G129" s="165" t="b">
        <v>0</v>
      </c>
      <c r="H129" s="140" t="s">
        <v>72</v>
      </c>
      <c r="I129" s="130"/>
      <c r="N129" s="110">
        <f>+IF(H129="No",0,1)</f>
        <v>0</v>
      </c>
    </row>
    <row r="130" spans="2:14" ht="13.5" customHeight="1">
      <c r="B130" s="147" t="s">
        <v>185</v>
      </c>
      <c r="C130" s="124"/>
      <c r="D130" s="124"/>
      <c r="E130" s="124"/>
      <c r="F130" s="124"/>
      <c r="G130" s="165" t="b">
        <v>1</v>
      </c>
      <c r="H130" s="140" t="s">
        <v>75</v>
      </c>
      <c r="I130" s="130"/>
      <c r="N130" s="110">
        <f>+IF(H130="No",0,1)</f>
        <v>1</v>
      </c>
    </row>
    <row r="131" spans="2:14" ht="13.5" customHeight="1">
      <c r="B131" s="147" t="s">
        <v>186</v>
      </c>
      <c r="C131" s="124"/>
      <c r="D131" s="124"/>
      <c r="E131" s="124"/>
      <c r="F131" s="124"/>
      <c r="G131" s="165" t="b">
        <v>0</v>
      </c>
      <c r="H131" s="140" t="s">
        <v>72</v>
      </c>
      <c r="I131" s="130"/>
      <c r="N131" s="110">
        <f>+IF(H131="No",0,1)</f>
        <v>0</v>
      </c>
    </row>
    <row r="132" spans="2:14" ht="13.5" customHeight="1">
      <c r="B132" s="147" t="s">
        <v>187</v>
      </c>
      <c r="C132" s="124"/>
      <c r="D132" s="124"/>
      <c r="E132" s="124"/>
      <c r="F132" s="124"/>
      <c r="G132" s="165" t="b">
        <v>0</v>
      </c>
      <c r="H132" s="140" t="s">
        <v>72</v>
      </c>
      <c r="I132" s="130"/>
      <c r="N132" s="110">
        <f>+IF(H132="No",0,1)</f>
        <v>0</v>
      </c>
    </row>
    <row r="133" spans="2:14" ht="12.75">
      <c r="B133" s="147"/>
      <c r="C133" s="124"/>
      <c r="D133" s="124"/>
      <c r="E133" s="124"/>
      <c r="F133" s="124"/>
      <c r="G133" s="164"/>
      <c r="H133" s="162"/>
      <c r="I133" s="130"/>
      <c r="N133" s="110">
        <f>SUM(N129:N132)</f>
        <v>1</v>
      </c>
    </row>
    <row r="134" spans="2:9" s="111" customFormat="1" ht="12.75">
      <c r="B134" s="144" t="s">
        <v>188</v>
      </c>
      <c r="C134" s="129"/>
      <c r="D134" s="129"/>
      <c r="E134" s="129"/>
      <c r="F134" s="129"/>
      <c r="G134" s="163"/>
      <c r="H134" s="129" t="s">
        <v>271</v>
      </c>
      <c r="I134" s="146"/>
    </row>
    <row r="135" spans="2:9" ht="12.75">
      <c r="B135" s="143"/>
      <c r="C135" s="124"/>
      <c r="D135" s="124"/>
      <c r="E135" s="124"/>
      <c r="F135" s="124"/>
      <c r="G135" s="164"/>
      <c r="H135" s="204">
        <f>+IF(N141=1,"","Error, debe elegir un solo SI")</f>
      </c>
      <c r="I135" s="130"/>
    </row>
    <row r="136" spans="2:14" ht="13.5" customHeight="1">
      <c r="B136" s="147" t="s">
        <v>189</v>
      </c>
      <c r="C136" s="124"/>
      <c r="D136" s="124"/>
      <c r="E136" s="124"/>
      <c r="F136" s="124"/>
      <c r="G136" s="165" t="b">
        <v>0</v>
      </c>
      <c r="H136" s="140" t="s">
        <v>72</v>
      </c>
      <c r="I136" s="130"/>
      <c r="N136" s="110">
        <f>+IF(H136="No",0,1)</f>
        <v>0</v>
      </c>
    </row>
    <row r="137" spans="2:14" ht="13.5" customHeight="1">
      <c r="B137" s="147" t="s">
        <v>190</v>
      </c>
      <c r="C137" s="124"/>
      <c r="D137" s="124"/>
      <c r="E137" s="124"/>
      <c r="F137" s="124"/>
      <c r="G137" s="165" t="b">
        <v>1</v>
      </c>
      <c r="H137" s="140" t="s">
        <v>75</v>
      </c>
      <c r="I137" s="130"/>
      <c r="N137" s="110">
        <f>+IF(H137="No",0,1)</f>
        <v>1</v>
      </c>
    </row>
    <row r="138" spans="2:14" ht="13.5" customHeight="1">
      <c r="B138" s="147" t="s">
        <v>191</v>
      </c>
      <c r="C138" s="124"/>
      <c r="D138" s="124"/>
      <c r="E138" s="124"/>
      <c r="F138" s="124"/>
      <c r="G138" s="165" t="b">
        <v>0</v>
      </c>
      <c r="H138" s="140" t="s">
        <v>72</v>
      </c>
      <c r="I138" s="130"/>
      <c r="N138" s="110">
        <f>+IF(H138="No",0,1)</f>
        <v>0</v>
      </c>
    </row>
    <row r="139" spans="2:14" ht="13.5" customHeight="1">
      <c r="B139" s="147" t="s">
        <v>192</v>
      </c>
      <c r="C139" s="124"/>
      <c r="D139" s="124"/>
      <c r="E139" s="124"/>
      <c r="F139" s="124"/>
      <c r="G139" s="165" t="b">
        <v>0</v>
      </c>
      <c r="H139" s="140" t="s">
        <v>72</v>
      </c>
      <c r="I139" s="130"/>
      <c r="N139" s="110">
        <f>+IF(H139="No",0,1)</f>
        <v>0</v>
      </c>
    </row>
    <row r="140" spans="2:14" ht="13.5" customHeight="1">
      <c r="B140" s="147" t="s">
        <v>193</v>
      </c>
      <c r="C140" s="124"/>
      <c r="D140" s="124"/>
      <c r="E140" s="124"/>
      <c r="F140" s="124"/>
      <c r="G140" s="165" t="b">
        <v>0</v>
      </c>
      <c r="H140" s="140" t="s">
        <v>72</v>
      </c>
      <c r="I140" s="130"/>
      <c r="N140" s="110">
        <f>+IF(H140="No",0,1)</f>
        <v>0</v>
      </c>
    </row>
    <row r="141" spans="2:14" ht="15" customHeight="1">
      <c r="B141" s="143"/>
      <c r="C141" s="124"/>
      <c r="D141" s="124"/>
      <c r="E141" s="124"/>
      <c r="F141" s="124"/>
      <c r="G141" s="164"/>
      <c r="H141" s="124"/>
      <c r="I141" s="130"/>
      <c r="N141" s="110">
        <f>SUM(N136:N140)</f>
        <v>1</v>
      </c>
    </row>
    <row r="142" spans="2:9" s="111" customFormat="1" ht="12.75" customHeight="1">
      <c r="B142" s="144" t="s">
        <v>194</v>
      </c>
      <c r="C142" s="129"/>
      <c r="D142" s="129"/>
      <c r="E142" s="129"/>
      <c r="F142" s="129"/>
      <c r="G142" s="163"/>
      <c r="H142" s="129"/>
      <c r="I142" s="146"/>
    </row>
    <row r="143" spans="2:9" ht="12.75">
      <c r="B143" s="144" t="s">
        <v>5</v>
      </c>
      <c r="C143" s="124"/>
      <c r="D143" s="124"/>
      <c r="E143" s="124"/>
      <c r="F143" s="124"/>
      <c r="G143" s="164"/>
      <c r="H143" s="129" t="s">
        <v>271</v>
      </c>
      <c r="I143" s="130"/>
    </row>
    <row r="144" spans="2:9" ht="12.75">
      <c r="B144" s="175"/>
      <c r="C144" s="124"/>
      <c r="D144" s="124"/>
      <c r="E144" s="124"/>
      <c r="F144" s="124"/>
      <c r="G144" s="164"/>
      <c r="H144" s="204">
        <f>+IF(N148=1,"","Error, debe elegir un solo SI")</f>
      </c>
      <c r="I144" s="130"/>
    </row>
    <row r="145" spans="2:14" ht="13.5" customHeight="1">
      <c r="B145" s="147" t="s">
        <v>195</v>
      </c>
      <c r="C145" s="124"/>
      <c r="D145" s="124"/>
      <c r="E145" s="124"/>
      <c r="F145" s="124"/>
      <c r="G145" s="176" t="b">
        <v>1</v>
      </c>
      <c r="H145" s="140" t="s">
        <v>75</v>
      </c>
      <c r="I145" s="130"/>
      <c r="N145" s="110">
        <f>+IF(H145="No",0,1)</f>
        <v>1</v>
      </c>
    </row>
    <row r="146" spans="2:14" ht="13.5" customHeight="1">
      <c r="B146" s="147" t="s">
        <v>196</v>
      </c>
      <c r="C146" s="124"/>
      <c r="D146" s="124"/>
      <c r="E146" s="124"/>
      <c r="F146" s="124"/>
      <c r="G146" s="176" t="b">
        <v>0</v>
      </c>
      <c r="H146" s="140" t="s">
        <v>72</v>
      </c>
      <c r="I146" s="130"/>
      <c r="N146" s="110">
        <f>+IF(H146="No",0,1)</f>
        <v>0</v>
      </c>
    </row>
    <row r="147" spans="2:14" ht="13.5" customHeight="1">
      <c r="B147" s="147" t="s">
        <v>197</v>
      </c>
      <c r="C147" s="124"/>
      <c r="D147" s="124"/>
      <c r="E147" s="124"/>
      <c r="F147" s="124"/>
      <c r="G147" s="176" t="b">
        <v>0</v>
      </c>
      <c r="H147" s="140" t="s">
        <v>72</v>
      </c>
      <c r="I147" s="130"/>
      <c r="N147" s="110">
        <f>+IF(H147="No",0,1)</f>
        <v>0</v>
      </c>
    </row>
    <row r="148" spans="2:14" ht="12.75">
      <c r="B148" s="147"/>
      <c r="C148" s="124" t="s">
        <v>173</v>
      </c>
      <c r="D148" s="124"/>
      <c r="E148" s="124"/>
      <c r="F148" s="124"/>
      <c r="G148" s="176"/>
      <c r="H148" s="176"/>
      <c r="I148" s="130"/>
      <c r="N148" s="110">
        <f>SUM(N145:N147)</f>
        <v>1</v>
      </c>
    </row>
    <row r="149" spans="2:9" ht="12.75">
      <c r="B149" s="143"/>
      <c r="C149" s="124"/>
      <c r="D149" s="124"/>
      <c r="E149" s="124"/>
      <c r="F149" s="124"/>
      <c r="G149" s="124"/>
      <c r="H149" s="124"/>
      <c r="I149" s="130"/>
    </row>
    <row r="150" spans="2:9" ht="18" customHeight="1">
      <c r="B150" s="123" t="s">
        <v>228</v>
      </c>
      <c r="C150" s="124"/>
      <c r="D150" s="124"/>
      <c r="E150" s="124"/>
      <c r="F150" s="124"/>
      <c r="G150" s="124"/>
      <c r="H150" s="124"/>
      <c r="I150" s="130"/>
    </row>
    <row r="151" spans="2:9" ht="12.75">
      <c r="B151" s="143"/>
      <c r="C151" s="124"/>
      <c r="D151" s="124"/>
      <c r="E151" s="124"/>
      <c r="F151" s="124"/>
      <c r="G151" s="124"/>
      <c r="H151" s="124"/>
      <c r="I151" s="130"/>
    </row>
    <row r="152" spans="2:9" ht="12.75">
      <c r="B152" s="143"/>
      <c r="C152" s="226" t="s">
        <v>235</v>
      </c>
      <c r="D152" s="210"/>
      <c r="E152" s="210"/>
      <c r="F152" s="210"/>
      <c r="G152" s="210"/>
      <c r="H152" s="124"/>
      <c r="I152" s="130"/>
    </row>
    <row r="153" spans="2:9" ht="12.75">
      <c r="B153" s="143"/>
      <c r="C153" s="124"/>
      <c r="D153" s="124"/>
      <c r="E153" s="124"/>
      <c r="F153" s="124"/>
      <c r="G153" s="124"/>
      <c r="H153" s="124"/>
      <c r="I153" s="130"/>
    </row>
    <row r="154" spans="2:9" ht="12.75">
      <c r="B154" s="123" t="s">
        <v>229</v>
      </c>
      <c r="C154" s="124"/>
      <c r="D154" s="124"/>
      <c r="E154" s="124"/>
      <c r="F154" s="124"/>
      <c r="G154" s="124"/>
      <c r="H154" s="124"/>
      <c r="I154" s="130"/>
    </row>
    <row r="155" spans="2:9" ht="12.75" customHeight="1">
      <c r="B155" s="143"/>
      <c r="C155" s="124"/>
      <c r="D155" s="124"/>
      <c r="E155" s="124"/>
      <c r="F155" s="124"/>
      <c r="G155" s="124"/>
      <c r="H155" s="124"/>
      <c r="I155" s="130"/>
    </row>
    <row r="156" spans="2:9" ht="12.75">
      <c r="B156" s="143"/>
      <c r="C156" s="210" t="s">
        <v>272</v>
      </c>
      <c r="D156" s="210"/>
      <c r="E156" s="210"/>
      <c r="F156" s="210"/>
      <c r="G156" s="210"/>
      <c r="H156" s="124"/>
      <c r="I156" s="130"/>
    </row>
    <row r="157" spans="2:9" ht="6" customHeight="1">
      <c r="B157" s="143"/>
      <c r="C157" s="124"/>
      <c r="D157" s="124"/>
      <c r="E157" s="124"/>
      <c r="F157" s="124"/>
      <c r="G157" s="124"/>
      <c r="H157" s="124"/>
      <c r="I157" s="130"/>
    </row>
    <row r="158" spans="2:9" ht="10.5" customHeight="1">
      <c r="B158" s="123" t="s">
        <v>174</v>
      </c>
      <c r="C158" s="124"/>
      <c r="D158" s="124"/>
      <c r="E158" s="124"/>
      <c r="F158" s="124"/>
      <c r="G158" s="124"/>
      <c r="H158" s="124"/>
      <c r="I158" s="130"/>
    </row>
    <row r="159" spans="2:9" ht="10.5" customHeight="1">
      <c r="B159" s="143"/>
      <c r="C159" s="124"/>
      <c r="D159" s="124"/>
      <c r="E159" s="124"/>
      <c r="F159" s="124"/>
      <c r="G159" s="124"/>
      <c r="H159" s="124"/>
      <c r="I159" s="130"/>
    </row>
    <row r="160" spans="2:9" ht="10.5" customHeight="1">
      <c r="B160" s="143"/>
      <c r="C160" s="210"/>
      <c r="D160" s="210"/>
      <c r="E160" s="210"/>
      <c r="F160" s="210"/>
      <c r="G160" s="210"/>
      <c r="H160" s="124"/>
      <c r="I160" s="130"/>
    </row>
    <row r="161" spans="2:9" ht="10.5" customHeight="1">
      <c r="B161" s="143"/>
      <c r="C161" s="210"/>
      <c r="D161" s="210"/>
      <c r="E161" s="210"/>
      <c r="F161" s="210"/>
      <c r="G161" s="210"/>
      <c r="H161" s="124"/>
      <c r="I161" s="130"/>
    </row>
    <row r="162" spans="2:9" ht="10.5" customHeight="1">
      <c r="B162" s="143"/>
      <c r="C162" s="210"/>
      <c r="D162" s="210"/>
      <c r="E162" s="210"/>
      <c r="F162" s="210"/>
      <c r="G162" s="210"/>
      <c r="H162" s="124"/>
      <c r="I162" s="130"/>
    </row>
    <row r="163" spans="2:9" ht="9" customHeight="1">
      <c r="B163" s="177"/>
      <c r="C163" s="178"/>
      <c r="D163" s="178"/>
      <c r="E163" s="178"/>
      <c r="F163" s="178"/>
      <c r="G163" s="178"/>
      <c r="H163" s="178"/>
      <c r="I163" s="130"/>
    </row>
    <row r="164" spans="2:9" ht="41.25" customHeight="1">
      <c r="B164" s="217" t="s">
        <v>237</v>
      </c>
      <c r="C164" s="218"/>
      <c r="D164" s="218"/>
      <c r="E164" s="218"/>
      <c r="F164" s="218"/>
      <c r="G164" s="218"/>
      <c r="H164" s="218"/>
      <c r="I164" s="130"/>
    </row>
    <row r="165" spans="2:9" ht="10.5" customHeight="1">
      <c r="B165" s="179"/>
      <c r="C165" s="180"/>
      <c r="D165" s="180"/>
      <c r="E165" s="180"/>
      <c r="F165" s="180"/>
      <c r="G165" s="180"/>
      <c r="H165" s="180"/>
      <c r="I165" s="130"/>
    </row>
    <row r="166" spans="2:9" ht="28.5" customHeight="1">
      <c r="B166" s="217" t="s">
        <v>238</v>
      </c>
      <c r="C166" s="218"/>
      <c r="D166" s="218"/>
      <c r="E166" s="218"/>
      <c r="F166" s="218"/>
      <c r="G166" s="218"/>
      <c r="H166" s="218"/>
      <c r="I166" s="130"/>
    </row>
    <row r="167" spans="2:9" ht="10.5" customHeight="1">
      <c r="B167" s="179"/>
      <c r="C167" s="180"/>
      <c r="D167" s="180"/>
      <c r="E167" s="180"/>
      <c r="F167" s="180"/>
      <c r="G167" s="180"/>
      <c r="H167" s="180"/>
      <c r="I167" s="130"/>
    </row>
    <row r="168" spans="2:9" ht="41.25" customHeight="1">
      <c r="B168" s="217" t="s">
        <v>239</v>
      </c>
      <c r="C168" s="218"/>
      <c r="D168" s="218"/>
      <c r="E168" s="218"/>
      <c r="F168" s="218"/>
      <c r="G168" s="218"/>
      <c r="H168" s="218"/>
      <c r="I168" s="130"/>
    </row>
    <row r="169" spans="2:9" ht="8.25" customHeight="1">
      <c r="B169" s="181"/>
      <c r="C169" s="182"/>
      <c r="D169" s="182"/>
      <c r="E169" s="182"/>
      <c r="F169" s="182"/>
      <c r="G169" s="182"/>
      <c r="H169" s="182"/>
      <c r="I169" s="130"/>
    </row>
    <row r="170" spans="2:9" ht="4.5" customHeight="1">
      <c r="B170" s="183"/>
      <c r="C170" s="183"/>
      <c r="D170" s="183"/>
      <c r="E170" s="183"/>
      <c r="F170" s="183"/>
      <c r="G170" s="183"/>
      <c r="H170" s="183"/>
      <c r="I170" s="126"/>
    </row>
    <row r="171" spans="2:9" ht="48.75" customHeight="1">
      <c r="B171" s="208" t="s">
        <v>240</v>
      </c>
      <c r="C171" s="209"/>
      <c r="D171" s="209"/>
      <c r="E171" s="209"/>
      <c r="F171" s="209"/>
      <c r="G171" s="209"/>
      <c r="H171" s="209"/>
      <c r="I171" s="130"/>
    </row>
    <row r="172" spans="2:9" ht="12" customHeight="1">
      <c r="B172" s="208"/>
      <c r="C172" s="209"/>
      <c r="D172" s="209"/>
      <c r="E172" s="209"/>
      <c r="F172" s="209"/>
      <c r="G172" s="209"/>
      <c r="H172" s="209"/>
      <c r="I172" s="130"/>
    </row>
    <row r="173" spans="2:9" ht="12" customHeight="1">
      <c r="B173" s="181"/>
      <c r="C173" s="182"/>
      <c r="D173" s="182"/>
      <c r="E173" s="182"/>
      <c r="F173" s="182"/>
      <c r="G173" s="182"/>
      <c r="H173" s="182"/>
      <c r="I173" s="130"/>
    </row>
    <row r="174" spans="2:9" s="116" customFormat="1" ht="28.5" customHeight="1">
      <c r="B174" s="217" t="s">
        <v>241</v>
      </c>
      <c r="C174" s="218"/>
      <c r="D174" s="218"/>
      <c r="E174" s="218"/>
      <c r="F174" s="218"/>
      <c r="G174" s="218"/>
      <c r="H174" s="218"/>
      <c r="I174" s="142"/>
    </row>
    <row r="175" spans="2:9" ht="11.25" customHeight="1">
      <c r="B175" s="184"/>
      <c r="C175" s="185"/>
      <c r="D175" s="185"/>
      <c r="E175" s="185"/>
      <c r="F175" s="185"/>
      <c r="G175" s="185"/>
      <c r="H175" s="185"/>
      <c r="I175" s="130"/>
    </row>
    <row r="176" spans="2:9" ht="6" customHeight="1">
      <c r="B176" s="184"/>
      <c r="C176" s="185"/>
      <c r="D176" s="185"/>
      <c r="E176" s="185"/>
      <c r="F176" s="185"/>
      <c r="G176" s="185"/>
      <c r="H176" s="185"/>
      <c r="I176" s="130"/>
    </row>
    <row r="177" spans="2:9" s="116" customFormat="1" ht="258" customHeight="1">
      <c r="B177" s="219"/>
      <c r="C177" s="220"/>
      <c r="D177" s="220"/>
      <c r="E177" s="220"/>
      <c r="F177" s="220"/>
      <c r="G177" s="220"/>
      <c r="H177" s="220"/>
      <c r="I177" s="142"/>
    </row>
    <row r="178" spans="2:9" ht="12.75">
      <c r="B178" s="215"/>
      <c r="C178" s="216"/>
      <c r="D178" s="216"/>
      <c r="E178" s="216"/>
      <c r="F178" s="216"/>
      <c r="G178" s="216"/>
      <c r="H178" s="216"/>
      <c r="I178" s="130"/>
    </row>
    <row r="179" spans="2:9" ht="14.25" customHeight="1">
      <c r="B179" s="179"/>
      <c r="C179" s="180"/>
      <c r="D179" s="180"/>
      <c r="E179" s="180"/>
      <c r="F179" s="180"/>
      <c r="G179" s="180"/>
      <c r="H179" s="180"/>
      <c r="I179" s="130"/>
    </row>
    <row r="180" spans="2:11" ht="12.75">
      <c r="B180" s="186"/>
      <c r="C180" s="187"/>
      <c r="D180" s="187"/>
      <c r="E180" s="187"/>
      <c r="F180" s="187"/>
      <c r="G180" s="187"/>
      <c r="H180" s="187"/>
      <c r="I180" s="188"/>
      <c r="J180" s="112"/>
      <c r="K180" s="112"/>
    </row>
    <row r="181" spans="2:11" ht="12.75">
      <c r="B181" s="189" t="str">
        <f>"Ciudad a DD Mes 2014 "</f>
        <v>Ciudad a DD Mes 2014 </v>
      </c>
      <c r="C181" s="139"/>
      <c r="D181" s="190"/>
      <c r="E181" s="190"/>
      <c r="F181" s="190"/>
      <c r="G181" s="190"/>
      <c r="H181" s="190"/>
      <c r="I181" s="188"/>
      <c r="J181" s="112"/>
      <c r="K181" s="112"/>
    </row>
    <row r="182" spans="2:11" ht="12.75">
      <c r="B182" s="186" t="s">
        <v>242</v>
      </c>
      <c r="C182" s="187"/>
      <c r="D182" s="187"/>
      <c r="E182" s="191"/>
      <c r="F182" s="187"/>
      <c r="G182" s="191"/>
      <c r="H182" s="187"/>
      <c r="I182" s="188"/>
      <c r="J182" s="112"/>
      <c r="K182" s="112"/>
    </row>
    <row r="183" spans="2:11" ht="12.75">
      <c r="B183" s="186"/>
      <c r="C183" s="187"/>
      <c r="D183" s="187"/>
      <c r="E183" s="191"/>
      <c r="F183" s="187"/>
      <c r="G183" s="191"/>
      <c r="H183" s="187"/>
      <c r="I183" s="188"/>
      <c r="J183" s="112"/>
      <c r="K183" s="112"/>
    </row>
    <row r="184" spans="2:11" ht="12.75">
      <c r="B184" s="186"/>
      <c r="C184" s="187"/>
      <c r="D184" s="187"/>
      <c r="E184" s="191"/>
      <c r="F184" s="187"/>
      <c r="G184" s="191"/>
      <c r="H184" s="187"/>
      <c r="I184" s="188"/>
      <c r="J184" s="112"/>
      <c r="K184" s="112"/>
    </row>
    <row r="185" spans="2:11" ht="12.75">
      <c r="B185" s="186"/>
      <c r="C185" s="187"/>
      <c r="D185" s="187"/>
      <c r="E185" s="191"/>
      <c r="F185" s="187"/>
      <c r="G185" s="191"/>
      <c r="H185" s="187"/>
      <c r="I185" s="188"/>
      <c r="J185" s="112"/>
      <c r="K185" s="112"/>
    </row>
    <row r="186" spans="2:11" ht="12.75">
      <c r="B186" s="186"/>
      <c r="C186" s="187"/>
      <c r="D186" s="187"/>
      <c r="E186" s="191"/>
      <c r="F186" s="187"/>
      <c r="G186" s="191"/>
      <c r="H186" s="187"/>
      <c r="I186" s="188"/>
      <c r="J186" s="112"/>
      <c r="K186" s="112"/>
    </row>
    <row r="187" spans="2:11" ht="12.75">
      <c r="B187" s="186"/>
      <c r="C187" s="187"/>
      <c r="D187" s="187"/>
      <c r="E187" s="191"/>
      <c r="F187" s="187"/>
      <c r="G187" s="191"/>
      <c r="H187" s="187"/>
      <c r="I187" s="188"/>
      <c r="J187" s="112"/>
      <c r="K187" s="112"/>
    </row>
    <row r="188" spans="2:11" ht="12.75">
      <c r="B188" s="186"/>
      <c r="C188" s="187"/>
      <c r="D188" s="187"/>
      <c r="E188" s="187"/>
      <c r="F188" s="187"/>
      <c r="G188" s="187"/>
      <c r="H188" s="187"/>
      <c r="I188" s="188"/>
      <c r="J188" s="112"/>
      <c r="K188" s="112"/>
    </row>
    <row r="189" spans="2:11" ht="12.75">
      <c r="B189" s="186" t="s">
        <v>0</v>
      </c>
      <c r="C189" s="187"/>
      <c r="D189" s="187"/>
      <c r="E189" s="187"/>
      <c r="F189" s="187"/>
      <c r="G189" s="187"/>
      <c r="H189" s="187"/>
      <c r="I189" s="188"/>
      <c r="J189" s="112"/>
      <c r="K189" s="112"/>
    </row>
    <row r="190" spans="2:11" ht="12.75">
      <c r="B190" s="192">
        <f>IF(+D6="","",+D6)</f>
      </c>
      <c r="C190" s="193"/>
      <c r="D190" s="187"/>
      <c r="E190" s="187"/>
      <c r="F190" s="187"/>
      <c r="G190" s="194"/>
      <c r="H190" s="187"/>
      <c r="I190" s="188"/>
      <c r="J190" s="112"/>
      <c r="K190" s="112"/>
    </row>
    <row r="191" spans="2:11" ht="12.75">
      <c r="B191" s="186"/>
      <c r="C191" s="187"/>
      <c r="D191" s="187"/>
      <c r="E191" s="187"/>
      <c r="F191" s="187"/>
      <c r="G191" s="187"/>
      <c r="H191" s="187"/>
      <c r="I191" s="188"/>
      <c r="J191" s="112"/>
      <c r="K191" s="112"/>
    </row>
    <row r="192" spans="2:11" s="115" customFormat="1" ht="12.75">
      <c r="B192" s="195" t="s">
        <v>162</v>
      </c>
      <c r="C192" s="187"/>
      <c r="D192" s="187"/>
      <c r="E192" s="187"/>
      <c r="F192" s="187"/>
      <c r="G192" s="187"/>
      <c r="H192" s="187"/>
      <c r="I192" s="188"/>
      <c r="J192" s="114"/>
      <c r="K192" s="114"/>
    </row>
    <row r="193" spans="2:11" s="115" customFormat="1" ht="12.75">
      <c r="B193" s="195" t="s">
        <v>163</v>
      </c>
      <c r="C193" s="187"/>
      <c r="D193" s="187"/>
      <c r="E193" s="187"/>
      <c r="F193" s="187"/>
      <c r="G193" s="187"/>
      <c r="H193" s="187"/>
      <c r="I193" s="188"/>
      <c r="J193" s="114"/>
      <c r="K193" s="114"/>
    </row>
    <row r="194" spans="2:11" ht="12.75">
      <c r="B194" s="186"/>
      <c r="C194" s="187"/>
      <c r="D194" s="187"/>
      <c r="E194" s="187"/>
      <c r="F194" s="187"/>
      <c r="G194" s="187"/>
      <c r="H194" s="187"/>
      <c r="I194" s="188"/>
      <c r="J194" s="112"/>
      <c r="K194" s="112"/>
    </row>
    <row r="195" spans="2:9" ht="12.75">
      <c r="B195" s="143"/>
      <c r="C195" s="124"/>
      <c r="D195" s="124"/>
      <c r="E195" s="124"/>
      <c r="F195" s="124"/>
      <c r="G195" s="124"/>
      <c r="H195" s="124"/>
      <c r="I195" s="130"/>
    </row>
    <row r="196" spans="2:9" ht="12.75">
      <c r="B196" s="143"/>
      <c r="C196" s="124"/>
      <c r="D196" s="124"/>
      <c r="E196" s="124"/>
      <c r="F196" s="124"/>
      <c r="G196" s="124"/>
      <c r="H196" s="124"/>
      <c r="I196" s="130"/>
    </row>
    <row r="197" spans="2:9" ht="12.75">
      <c r="B197" s="143"/>
      <c r="C197" s="124"/>
      <c r="D197" s="124"/>
      <c r="E197" s="124"/>
      <c r="F197" s="124"/>
      <c r="G197" s="124"/>
      <c r="H197" s="124"/>
      <c r="I197" s="130"/>
    </row>
    <row r="198" spans="2:9" ht="12.75">
      <c r="B198" s="143"/>
      <c r="C198" s="124"/>
      <c r="D198" s="124"/>
      <c r="E198" s="124"/>
      <c r="F198" s="124"/>
      <c r="G198" s="124"/>
      <c r="H198" s="124"/>
      <c r="I198" s="130"/>
    </row>
    <row r="199" spans="2:9" ht="12.75">
      <c r="B199" s="143"/>
      <c r="C199" s="124"/>
      <c r="D199" s="124"/>
      <c r="E199" s="124"/>
      <c r="F199" s="124"/>
      <c r="G199" s="124"/>
      <c r="H199" s="124"/>
      <c r="I199" s="130"/>
    </row>
    <row r="200" spans="2:9" ht="12.75">
      <c r="B200" s="143"/>
      <c r="C200" s="124"/>
      <c r="D200" s="124"/>
      <c r="E200" s="124"/>
      <c r="F200" s="124"/>
      <c r="G200" s="124"/>
      <c r="H200" s="124"/>
      <c r="I200" s="130"/>
    </row>
    <row r="201" spans="2:9" ht="12.75">
      <c r="B201" s="143"/>
      <c r="C201" s="124"/>
      <c r="D201" s="124"/>
      <c r="E201" s="124"/>
      <c r="F201" s="124"/>
      <c r="G201" s="124"/>
      <c r="H201" s="124"/>
      <c r="I201" s="130"/>
    </row>
    <row r="202" spans="2:9" ht="12.75">
      <c r="B202" s="143"/>
      <c r="C202" s="124"/>
      <c r="D202" s="124"/>
      <c r="E202" s="124"/>
      <c r="F202" s="124"/>
      <c r="G202" s="124"/>
      <c r="H202" s="124"/>
      <c r="I202" s="130"/>
    </row>
    <row r="203" spans="2:9" ht="12.75">
      <c r="B203" s="143"/>
      <c r="C203" s="124"/>
      <c r="D203" s="124"/>
      <c r="E203" s="124"/>
      <c r="F203" s="124"/>
      <c r="G203" s="124"/>
      <c r="H203" s="124"/>
      <c r="I203" s="130"/>
    </row>
    <row r="204" spans="2:9" ht="12.75">
      <c r="B204" s="143"/>
      <c r="C204" s="124"/>
      <c r="D204" s="124"/>
      <c r="E204" s="124"/>
      <c r="F204" s="124"/>
      <c r="G204" s="124"/>
      <c r="H204" s="124"/>
      <c r="I204" s="130"/>
    </row>
    <row r="205" spans="2:9" ht="12.75">
      <c r="B205" s="143"/>
      <c r="C205" s="124"/>
      <c r="D205" s="124"/>
      <c r="E205" s="124"/>
      <c r="F205" s="124"/>
      <c r="G205" s="124"/>
      <c r="H205" s="124"/>
      <c r="I205" s="130"/>
    </row>
    <row r="206" spans="2:9" ht="12.75">
      <c r="B206" s="143"/>
      <c r="C206" s="124"/>
      <c r="D206" s="124"/>
      <c r="E206" s="124"/>
      <c r="F206" s="124"/>
      <c r="G206" s="124"/>
      <c r="H206" s="124"/>
      <c r="I206" s="130"/>
    </row>
    <row r="207" spans="2:9" ht="12.75">
      <c r="B207" s="143"/>
      <c r="C207" s="124"/>
      <c r="D207" s="124"/>
      <c r="E207" s="124"/>
      <c r="F207" s="124"/>
      <c r="G207" s="124"/>
      <c r="H207" s="124"/>
      <c r="I207" s="130"/>
    </row>
    <row r="208" spans="2:9" ht="12.75">
      <c r="B208" s="143"/>
      <c r="C208" s="124"/>
      <c r="D208" s="124"/>
      <c r="E208" s="124"/>
      <c r="F208" s="124"/>
      <c r="G208" s="124"/>
      <c r="H208" s="124"/>
      <c r="I208" s="130"/>
    </row>
    <row r="209" spans="2:9" ht="12.75">
      <c r="B209" s="143"/>
      <c r="C209" s="124"/>
      <c r="D209" s="124"/>
      <c r="E209" s="124"/>
      <c r="F209" s="124"/>
      <c r="G209" s="124"/>
      <c r="H209" s="124"/>
      <c r="I209" s="130"/>
    </row>
    <row r="210" spans="2:9" ht="12.75">
      <c r="B210" s="143"/>
      <c r="C210" s="124"/>
      <c r="D210" s="124"/>
      <c r="E210" s="124"/>
      <c r="F210" s="124"/>
      <c r="G210" s="124"/>
      <c r="H210" s="124"/>
      <c r="I210" s="130"/>
    </row>
    <row r="211" spans="2:9" ht="12.75">
      <c r="B211" s="143"/>
      <c r="C211" s="124"/>
      <c r="D211" s="124"/>
      <c r="E211" s="124"/>
      <c r="F211" s="124"/>
      <c r="G211" s="124"/>
      <c r="H211" s="124"/>
      <c r="I211" s="130"/>
    </row>
    <row r="212" spans="2:9" ht="12.75">
      <c r="B212" s="143"/>
      <c r="C212" s="124"/>
      <c r="D212" s="124"/>
      <c r="E212" s="124"/>
      <c r="F212" s="124"/>
      <c r="G212" s="124"/>
      <c r="H212" s="124"/>
      <c r="I212" s="130"/>
    </row>
    <row r="213" spans="2:9" ht="12.75">
      <c r="B213" s="143"/>
      <c r="C213" s="124"/>
      <c r="D213" s="124"/>
      <c r="E213" s="124"/>
      <c r="F213" s="124"/>
      <c r="G213" s="124"/>
      <c r="H213" s="124"/>
      <c r="I213" s="130"/>
    </row>
    <row r="214" spans="2:9" ht="12.75">
      <c r="B214" s="143"/>
      <c r="C214" s="124"/>
      <c r="D214" s="124"/>
      <c r="E214" s="124"/>
      <c r="F214" s="124"/>
      <c r="G214" s="124"/>
      <c r="H214" s="124"/>
      <c r="I214" s="130"/>
    </row>
    <row r="215" spans="2:9" ht="12.75">
      <c r="B215" s="143"/>
      <c r="C215" s="124"/>
      <c r="D215" s="124"/>
      <c r="E215" s="124"/>
      <c r="F215" s="124"/>
      <c r="G215" s="124"/>
      <c r="H215" s="124"/>
      <c r="I215" s="130"/>
    </row>
    <row r="216" spans="2:9" ht="12.75">
      <c r="B216" s="143"/>
      <c r="C216" s="124"/>
      <c r="D216" s="124"/>
      <c r="E216" s="124"/>
      <c r="F216" s="124"/>
      <c r="G216" s="124"/>
      <c r="H216" s="124"/>
      <c r="I216" s="130"/>
    </row>
    <row r="217" spans="2:9" ht="12.75">
      <c r="B217" s="143"/>
      <c r="C217" s="124"/>
      <c r="D217" s="124"/>
      <c r="E217" s="124"/>
      <c r="F217" s="124"/>
      <c r="G217" s="124"/>
      <c r="H217" s="124"/>
      <c r="I217" s="130"/>
    </row>
    <row r="218" spans="2:9" ht="12.75">
      <c r="B218" s="143"/>
      <c r="C218" s="124"/>
      <c r="D218" s="124"/>
      <c r="E218" s="124"/>
      <c r="F218" s="124"/>
      <c r="G218" s="124"/>
      <c r="H218" s="124"/>
      <c r="I218" s="130"/>
    </row>
    <row r="219" spans="2:9" ht="12.75">
      <c r="B219" s="143"/>
      <c r="C219" s="124"/>
      <c r="D219" s="124"/>
      <c r="E219" s="124"/>
      <c r="F219" s="124"/>
      <c r="G219" s="124"/>
      <c r="H219" s="124"/>
      <c r="I219" s="130"/>
    </row>
    <row r="220" spans="2:9" ht="12.75">
      <c r="B220" s="143"/>
      <c r="C220" s="124"/>
      <c r="D220" s="124"/>
      <c r="E220" s="124"/>
      <c r="F220" s="124"/>
      <c r="G220" s="124"/>
      <c r="H220" s="124"/>
      <c r="I220" s="130"/>
    </row>
    <row r="221" spans="2:9" ht="12.75">
      <c r="B221" s="143"/>
      <c r="C221" s="124"/>
      <c r="D221" s="124"/>
      <c r="E221" s="124"/>
      <c r="F221" s="124"/>
      <c r="G221" s="124"/>
      <c r="H221" s="124"/>
      <c r="I221" s="130"/>
    </row>
    <row r="222" spans="2:9" ht="12.75">
      <c r="B222" s="143"/>
      <c r="C222" s="124"/>
      <c r="D222" s="124"/>
      <c r="E222" s="124"/>
      <c r="F222" s="124"/>
      <c r="G222" s="124"/>
      <c r="H222" s="124"/>
      <c r="I222" s="130"/>
    </row>
    <row r="223" spans="2:9" ht="12.75">
      <c r="B223" s="143"/>
      <c r="C223" s="124"/>
      <c r="D223" s="124"/>
      <c r="E223" s="124"/>
      <c r="F223" s="124"/>
      <c r="G223" s="124"/>
      <c r="H223" s="124"/>
      <c r="I223" s="130"/>
    </row>
    <row r="224" spans="2:9" ht="12.75">
      <c r="B224" s="143"/>
      <c r="C224" s="124"/>
      <c r="D224" s="124"/>
      <c r="E224" s="124"/>
      <c r="F224" s="124"/>
      <c r="G224" s="124"/>
      <c r="H224" s="124"/>
      <c r="I224" s="130"/>
    </row>
    <row r="225" spans="2:9" ht="12.75">
      <c r="B225" s="143"/>
      <c r="C225" s="124"/>
      <c r="D225" s="124"/>
      <c r="E225" s="124"/>
      <c r="F225" s="124"/>
      <c r="G225" s="124"/>
      <c r="H225" s="124"/>
      <c r="I225" s="130"/>
    </row>
    <row r="226" spans="2:9" ht="12.75">
      <c r="B226" s="143"/>
      <c r="C226" s="124"/>
      <c r="D226" s="124"/>
      <c r="E226" s="124"/>
      <c r="F226" s="124"/>
      <c r="G226" s="124"/>
      <c r="H226" s="124"/>
      <c r="I226" s="130"/>
    </row>
    <row r="227" spans="2:9" ht="12.75">
      <c r="B227" s="143"/>
      <c r="C227" s="124"/>
      <c r="D227" s="124"/>
      <c r="E227" s="124"/>
      <c r="F227" s="124"/>
      <c r="G227" s="124"/>
      <c r="H227" s="124"/>
      <c r="I227" s="130"/>
    </row>
    <row r="228" spans="2:9" ht="12.75">
      <c r="B228" s="143"/>
      <c r="C228" s="124"/>
      <c r="D228" s="124"/>
      <c r="E228" s="124"/>
      <c r="F228" s="124"/>
      <c r="G228" s="124"/>
      <c r="H228" s="124"/>
      <c r="I228" s="130"/>
    </row>
    <row r="229" spans="2:9" ht="12.75">
      <c r="B229" s="143"/>
      <c r="C229" s="124"/>
      <c r="D229" s="124"/>
      <c r="E229" s="124"/>
      <c r="F229" s="124"/>
      <c r="G229" s="124"/>
      <c r="H229" s="124"/>
      <c r="I229" s="130"/>
    </row>
    <row r="230" spans="2:9" ht="12.75">
      <c r="B230" s="143"/>
      <c r="C230" s="124"/>
      <c r="D230" s="124"/>
      <c r="E230" s="124"/>
      <c r="F230" s="124"/>
      <c r="G230" s="124"/>
      <c r="H230" s="124"/>
      <c r="I230" s="130"/>
    </row>
    <row r="231" spans="2:9" ht="12.75">
      <c r="B231" s="143"/>
      <c r="C231" s="124"/>
      <c r="D231" s="124"/>
      <c r="E231" s="124"/>
      <c r="F231" s="124"/>
      <c r="G231" s="124"/>
      <c r="H231" s="124"/>
      <c r="I231" s="130"/>
    </row>
    <row r="232" spans="2:9" ht="12.75">
      <c r="B232" s="143"/>
      <c r="C232" s="124"/>
      <c r="D232" s="124"/>
      <c r="E232" s="124"/>
      <c r="F232" s="124"/>
      <c r="G232" s="124"/>
      <c r="H232" s="124"/>
      <c r="I232" s="130"/>
    </row>
    <row r="233" spans="2:9" ht="12.75">
      <c r="B233" s="143"/>
      <c r="C233" s="124"/>
      <c r="D233" s="124"/>
      <c r="E233" s="124"/>
      <c r="F233" s="124"/>
      <c r="G233" s="124"/>
      <c r="H233" s="124"/>
      <c r="I233" s="130"/>
    </row>
    <row r="234" spans="2:9" ht="12.75">
      <c r="B234" s="143"/>
      <c r="C234" s="124"/>
      <c r="D234" s="124"/>
      <c r="E234" s="124"/>
      <c r="F234" s="124"/>
      <c r="G234" s="124"/>
      <c r="H234" s="124"/>
      <c r="I234" s="130"/>
    </row>
    <row r="235" spans="2:9" ht="12.75">
      <c r="B235" s="143"/>
      <c r="C235" s="124"/>
      <c r="D235" s="124"/>
      <c r="E235" s="124"/>
      <c r="F235" s="124"/>
      <c r="G235" s="124"/>
      <c r="H235" s="124"/>
      <c r="I235" s="130"/>
    </row>
    <row r="236" spans="2:9" ht="12.75">
      <c r="B236" s="143"/>
      <c r="C236" s="124"/>
      <c r="D236" s="124"/>
      <c r="E236" s="124"/>
      <c r="F236" s="124"/>
      <c r="G236" s="124"/>
      <c r="H236" s="124"/>
      <c r="I236" s="130"/>
    </row>
    <row r="237" spans="2:9" ht="12.75">
      <c r="B237" s="143"/>
      <c r="C237" s="124"/>
      <c r="D237" s="124"/>
      <c r="E237" s="124"/>
      <c r="F237" s="124"/>
      <c r="G237" s="124"/>
      <c r="H237" s="124"/>
      <c r="I237" s="130"/>
    </row>
    <row r="238" spans="2:9" ht="12.75">
      <c r="B238" s="196"/>
      <c r="C238" s="169"/>
      <c r="D238" s="169"/>
      <c r="E238" s="169"/>
      <c r="F238" s="169"/>
      <c r="G238" s="169"/>
      <c r="H238" s="169"/>
      <c r="I238" s="171"/>
    </row>
    <row r="239" spans="2:9" ht="12.75">
      <c r="B239" s="131"/>
      <c r="C239" s="131"/>
      <c r="D239" s="131"/>
      <c r="E239" s="131"/>
      <c r="F239" s="131"/>
      <c r="G239" s="131"/>
      <c r="H239" s="131"/>
      <c r="I239" s="131"/>
    </row>
    <row r="240" spans="2:9" ht="12.75">
      <c r="B240" s="131"/>
      <c r="C240" s="131"/>
      <c r="D240" s="131"/>
      <c r="E240" s="131"/>
      <c r="F240" s="131"/>
      <c r="G240" s="131"/>
      <c r="H240" s="131"/>
      <c r="I240" s="131"/>
    </row>
    <row r="241" spans="2:9" ht="12.75">
      <c r="B241" s="131"/>
      <c r="C241" s="131"/>
      <c r="D241" s="131"/>
      <c r="E241" s="131"/>
      <c r="F241" s="131"/>
      <c r="G241" s="131"/>
      <c r="H241" s="131"/>
      <c r="I241" s="131"/>
    </row>
    <row r="242" spans="2:9" ht="12.75">
      <c r="B242" s="131"/>
      <c r="C242" s="131"/>
      <c r="D242" s="131"/>
      <c r="E242" s="131"/>
      <c r="F242" s="131"/>
      <c r="G242" s="131"/>
      <c r="H242" s="131"/>
      <c r="I242" s="131"/>
    </row>
    <row r="243" spans="2:9" ht="12.75">
      <c r="B243" s="131"/>
      <c r="C243" s="131"/>
      <c r="D243" s="131"/>
      <c r="E243" s="131"/>
      <c r="F243" s="131"/>
      <c r="G243" s="131"/>
      <c r="H243" s="131"/>
      <c r="I243" s="131"/>
    </row>
    <row r="244" spans="2:9" ht="12.75">
      <c r="B244" s="131"/>
      <c r="C244" s="131"/>
      <c r="D244" s="131"/>
      <c r="E244" s="131"/>
      <c r="F244" s="131"/>
      <c r="G244" s="131"/>
      <c r="H244" s="131"/>
      <c r="I244" s="131"/>
    </row>
    <row r="245" spans="2:9" ht="12.75">
      <c r="B245" s="131"/>
      <c r="C245" s="131"/>
      <c r="D245" s="131"/>
      <c r="E245" s="131"/>
      <c r="F245" s="131"/>
      <c r="G245" s="131"/>
      <c r="H245" s="131"/>
      <c r="I245" s="131"/>
    </row>
    <row r="246" spans="2:9" ht="12.75">
      <c r="B246" s="131"/>
      <c r="C246" s="131"/>
      <c r="D246" s="131"/>
      <c r="E246" s="131"/>
      <c r="F246" s="131"/>
      <c r="G246" s="131"/>
      <c r="H246" s="131"/>
      <c r="I246" s="131"/>
    </row>
    <row r="247" spans="2:9" ht="12.75">
      <c r="B247" s="131"/>
      <c r="C247" s="131"/>
      <c r="D247" s="131"/>
      <c r="E247" s="131"/>
      <c r="F247" s="131"/>
      <c r="G247" s="131"/>
      <c r="H247" s="131"/>
      <c r="I247" s="131"/>
    </row>
    <row r="248" spans="2:9" ht="12.75">
      <c r="B248" s="131"/>
      <c r="C248" s="131"/>
      <c r="D248" s="131"/>
      <c r="E248" s="131"/>
      <c r="F248" s="131"/>
      <c r="G248" s="131"/>
      <c r="H248" s="131"/>
      <c r="I248" s="131"/>
    </row>
    <row r="249" spans="2:9" ht="12.75">
      <c r="B249" s="131"/>
      <c r="C249" s="131"/>
      <c r="D249" s="131"/>
      <c r="E249" s="131"/>
      <c r="F249" s="131"/>
      <c r="G249" s="131"/>
      <c r="H249" s="131"/>
      <c r="I249" s="131"/>
    </row>
    <row r="250" spans="2:9" ht="12.75">
      <c r="B250" s="131"/>
      <c r="C250" s="131"/>
      <c r="D250" s="131"/>
      <c r="E250" s="131"/>
      <c r="F250" s="131"/>
      <c r="G250" s="131"/>
      <c r="H250" s="131"/>
      <c r="I250" s="131"/>
    </row>
    <row r="251" spans="2:9" ht="12.75">
      <c r="B251" s="131"/>
      <c r="C251" s="131"/>
      <c r="D251" s="131"/>
      <c r="E251" s="131"/>
      <c r="F251" s="131"/>
      <c r="G251" s="131"/>
      <c r="H251" s="131"/>
      <c r="I251" s="131"/>
    </row>
    <row r="252" spans="2:9" ht="12.75">
      <c r="B252" s="131"/>
      <c r="C252" s="131"/>
      <c r="D252" s="131"/>
      <c r="E252" s="131"/>
      <c r="F252" s="131"/>
      <c r="G252" s="131"/>
      <c r="H252" s="131"/>
      <c r="I252" s="131"/>
    </row>
    <row r="253" spans="2:9" ht="12.75">
      <c r="B253" s="131"/>
      <c r="C253" s="131"/>
      <c r="D253" s="131"/>
      <c r="E253" s="131"/>
      <c r="F253" s="131"/>
      <c r="G253" s="131"/>
      <c r="H253" s="131"/>
      <c r="I253" s="131"/>
    </row>
    <row r="254" spans="2:9" ht="12.75">
      <c r="B254" s="131"/>
      <c r="C254" s="131"/>
      <c r="D254" s="131"/>
      <c r="E254" s="131"/>
      <c r="F254" s="131"/>
      <c r="G254" s="131"/>
      <c r="H254" s="131"/>
      <c r="I254" s="131"/>
    </row>
    <row r="255" spans="2:9" ht="12.75">
      <c r="B255" s="131"/>
      <c r="C255" s="131"/>
      <c r="D255" s="131"/>
      <c r="E255" s="131"/>
      <c r="F255" s="131"/>
      <c r="G255" s="131"/>
      <c r="H255" s="131"/>
      <c r="I255" s="131"/>
    </row>
    <row r="256" spans="2:9" ht="12.75">
      <c r="B256" s="131"/>
      <c r="C256" s="131"/>
      <c r="D256" s="131"/>
      <c r="E256" s="131"/>
      <c r="F256" s="131"/>
      <c r="G256" s="131"/>
      <c r="H256" s="131"/>
      <c r="I256" s="131"/>
    </row>
    <row r="257" spans="2:9" ht="12.75">
      <c r="B257" s="131"/>
      <c r="C257" s="131"/>
      <c r="D257" s="131"/>
      <c r="E257" s="131"/>
      <c r="F257" s="131"/>
      <c r="G257" s="131"/>
      <c r="H257" s="131"/>
      <c r="I257" s="131"/>
    </row>
    <row r="258" spans="2:9" ht="12.75">
      <c r="B258" s="131"/>
      <c r="C258" s="131"/>
      <c r="D258" s="131"/>
      <c r="E258" s="131"/>
      <c r="F258" s="131"/>
      <c r="G258" s="131"/>
      <c r="H258" s="131"/>
      <c r="I258" s="131"/>
    </row>
    <row r="259" spans="2:9" ht="12.75">
      <c r="B259" s="131"/>
      <c r="C259" s="131"/>
      <c r="D259" s="131"/>
      <c r="E259" s="131"/>
      <c r="F259" s="131"/>
      <c r="G259" s="131"/>
      <c r="H259" s="131"/>
      <c r="I259" s="131"/>
    </row>
    <row r="260" spans="2:9" ht="12.75">
      <c r="B260" s="131"/>
      <c r="C260" s="131"/>
      <c r="D260" s="131"/>
      <c r="E260" s="131"/>
      <c r="F260" s="131"/>
      <c r="G260" s="131"/>
      <c r="H260" s="131"/>
      <c r="I260" s="131"/>
    </row>
    <row r="261" spans="2:9" ht="12.75">
      <c r="B261" s="131"/>
      <c r="C261" s="131"/>
      <c r="D261" s="131"/>
      <c r="E261" s="131"/>
      <c r="F261" s="131"/>
      <c r="G261" s="131"/>
      <c r="H261" s="131"/>
      <c r="I261" s="131"/>
    </row>
    <row r="262" spans="2:9" ht="12.75">
      <c r="B262" s="131"/>
      <c r="C262" s="131"/>
      <c r="D262" s="131"/>
      <c r="E262" s="131"/>
      <c r="F262" s="131"/>
      <c r="G262" s="131"/>
      <c r="H262" s="131"/>
      <c r="I262" s="131"/>
    </row>
    <row r="263" spans="2:9" ht="12.75">
      <c r="B263" s="131"/>
      <c r="C263" s="131"/>
      <c r="D263" s="131"/>
      <c r="E263" s="131"/>
      <c r="F263" s="131"/>
      <c r="G263" s="131"/>
      <c r="H263" s="131"/>
      <c r="I263" s="131"/>
    </row>
    <row r="264" spans="2:9" ht="12.75">
      <c r="B264" s="131"/>
      <c r="C264" s="131"/>
      <c r="D264" s="131"/>
      <c r="E264" s="131"/>
      <c r="F264" s="131"/>
      <c r="G264" s="131"/>
      <c r="H264" s="131"/>
      <c r="I264" s="131"/>
    </row>
    <row r="265" spans="2:9" ht="12.75">
      <c r="B265" s="131"/>
      <c r="C265" s="131"/>
      <c r="D265" s="131"/>
      <c r="E265" s="131"/>
      <c r="F265" s="131"/>
      <c r="G265" s="131"/>
      <c r="H265" s="131"/>
      <c r="I265" s="131"/>
    </row>
    <row r="266" spans="2:9" ht="12.75">
      <c r="B266" s="131"/>
      <c r="C266" s="131"/>
      <c r="D266" s="131"/>
      <c r="E266" s="131"/>
      <c r="F266" s="131"/>
      <c r="G266" s="131"/>
      <c r="H266" s="131"/>
      <c r="I266" s="131"/>
    </row>
    <row r="267" spans="2:9" ht="12.75">
      <c r="B267" s="131"/>
      <c r="C267" s="131"/>
      <c r="D267" s="131"/>
      <c r="E267" s="131"/>
      <c r="F267" s="131"/>
      <c r="G267" s="131"/>
      <c r="H267" s="131"/>
      <c r="I267" s="131"/>
    </row>
    <row r="268" spans="2:9" ht="12.75">
      <c r="B268" s="131"/>
      <c r="C268" s="131"/>
      <c r="D268" s="131"/>
      <c r="E268" s="131"/>
      <c r="F268" s="131"/>
      <c r="G268" s="131"/>
      <c r="H268" s="131"/>
      <c r="I268" s="131"/>
    </row>
    <row r="269" spans="2:9" ht="12.75">
      <c r="B269" s="131"/>
      <c r="C269" s="131"/>
      <c r="D269" s="131"/>
      <c r="E269" s="131"/>
      <c r="F269" s="131"/>
      <c r="G269" s="131"/>
      <c r="H269" s="131"/>
      <c r="I269" s="131"/>
    </row>
    <row r="270" spans="2:9" ht="12.75">
      <c r="B270" s="131"/>
      <c r="C270" s="131"/>
      <c r="D270" s="131"/>
      <c r="E270" s="131"/>
      <c r="F270" s="131"/>
      <c r="G270" s="131"/>
      <c r="H270" s="131"/>
      <c r="I270" s="131"/>
    </row>
    <row r="271" spans="2:9" ht="12.75">
      <c r="B271" s="131"/>
      <c r="C271" s="131"/>
      <c r="D271" s="131"/>
      <c r="E271" s="131"/>
      <c r="F271" s="131"/>
      <c r="G271" s="131"/>
      <c r="H271" s="131"/>
      <c r="I271" s="131"/>
    </row>
    <row r="272" spans="2:9" ht="12.75">
      <c r="B272" s="131"/>
      <c r="C272" s="131"/>
      <c r="D272" s="131"/>
      <c r="E272" s="131"/>
      <c r="F272" s="131"/>
      <c r="G272" s="131"/>
      <c r="H272" s="131"/>
      <c r="I272" s="131"/>
    </row>
    <row r="273" spans="2:9" ht="12.75">
      <c r="B273" s="131"/>
      <c r="C273" s="131"/>
      <c r="D273" s="131"/>
      <c r="E273" s="131"/>
      <c r="F273" s="131"/>
      <c r="G273" s="131"/>
      <c r="H273" s="131"/>
      <c r="I273" s="131"/>
    </row>
    <row r="274" spans="2:9" ht="12.75">
      <c r="B274" s="131"/>
      <c r="C274" s="131"/>
      <c r="D274" s="131"/>
      <c r="E274" s="131"/>
      <c r="F274" s="131"/>
      <c r="G274" s="131"/>
      <c r="H274" s="131"/>
      <c r="I274" s="131"/>
    </row>
    <row r="275" spans="2:9" ht="12.75">
      <c r="B275" s="131"/>
      <c r="C275" s="131"/>
      <c r="D275" s="131"/>
      <c r="E275" s="131"/>
      <c r="F275" s="131"/>
      <c r="G275" s="131"/>
      <c r="H275" s="131"/>
      <c r="I275" s="131"/>
    </row>
    <row r="276" spans="2:9" ht="12.75">
      <c r="B276" s="131"/>
      <c r="C276" s="131"/>
      <c r="D276" s="131"/>
      <c r="E276" s="131"/>
      <c r="F276" s="131"/>
      <c r="G276" s="131"/>
      <c r="H276" s="131"/>
      <c r="I276" s="131"/>
    </row>
    <row r="277" spans="2:9" ht="12.75">
      <c r="B277" s="131"/>
      <c r="C277" s="131"/>
      <c r="D277" s="131"/>
      <c r="E277" s="131"/>
      <c r="F277" s="131"/>
      <c r="G277" s="131"/>
      <c r="H277" s="131"/>
      <c r="I277" s="131"/>
    </row>
    <row r="278" spans="2:9" ht="12.75">
      <c r="B278" s="131"/>
      <c r="C278" s="131"/>
      <c r="D278" s="131"/>
      <c r="E278" s="131"/>
      <c r="F278" s="131"/>
      <c r="G278" s="131"/>
      <c r="H278" s="131"/>
      <c r="I278" s="131"/>
    </row>
    <row r="279" spans="2:9" ht="12.75">
      <c r="B279" s="131"/>
      <c r="C279" s="131"/>
      <c r="D279" s="131"/>
      <c r="E279" s="131"/>
      <c r="F279" s="131"/>
      <c r="G279" s="131"/>
      <c r="H279" s="131"/>
      <c r="I279" s="131"/>
    </row>
    <row r="280" spans="2:9" ht="12.75">
      <c r="B280" s="131"/>
      <c r="C280" s="131"/>
      <c r="D280" s="131"/>
      <c r="E280" s="131"/>
      <c r="F280" s="131"/>
      <c r="G280" s="131"/>
      <c r="H280" s="131"/>
      <c r="I280" s="131"/>
    </row>
    <row r="281" spans="2:9" ht="12.75">
      <c r="B281" s="131"/>
      <c r="C281" s="131"/>
      <c r="D281" s="131"/>
      <c r="E281" s="131"/>
      <c r="F281" s="131"/>
      <c r="G281" s="131"/>
      <c r="H281" s="131"/>
      <c r="I281" s="131"/>
    </row>
    <row r="282" spans="2:9" ht="12.75">
      <c r="B282" s="131"/>
      <c r="C282" s="131"/>
      <c r="D282" s="131"/>
      <c r="E282" s="131"/>
      <c r="F282" s="131"/>
      <c r="G282" s="131"/>
      <c r="H282" s="131"/>
      <c r="I282" s="131"/>
    </row>
    <row r="283" spans="2:9" ht="12.75">
      <c r="B283" s="131"/>
      <c r="C283" s="131"/>
      <c r="D283" s="131"/>
      <c r="E283" s="131"/>
      <c r="F283" s="131"/>
      <c r="G283" s="131"/>
      <c r="H283" s="131"/>
      <c r="I283" s="131"/>
    </row>
    <row r="284" spans="2:9" ht="12.75">
      <c r="B284" s="131"/>
      <c r="C284" s="131"/>
      <c r="D284" s="131"/>
      <c r="E284" s="131"/>
      <c r="F284" s="131"/>
      <c r="G284" s="131"/>
      <c r="H284" s="131"/>
      <c r="I284" s="131"/>
    </row>
    <row r="285" spans="2:9" ht="12.75">
      <c r="B285" s="131"/>
      <c r="C285" s="131"/>
      <c r="D285" s="131"/>
      <c r="E285" s="131"/>
      <c r="F285" s="131"/>
      <c r="G285" s="131"/>
      <c r="H285" s="131"/>
      <c r="I285" s="131"/>
    </row>
    <row r="286" spans="2:9" ht="12.75">
      <c r="B286" s="131"/>
      <c r="C286" s="131"/>
      <c r="D286" s="131"/>
      <c r="E286" s="131"/>
      <c r="F286" s="131"/>
      <c r="G286" s="131"/>
      <c r="H286" s="131"/>
      <c r="I286" s="131"/>
    </row>
    <row r="287" spans="2:9" ht="12.75">
      <c r="B287" s="131"/>
      <c r="C287" s="131"/>
      <c r="D287" s="131"/>
      <c r="E287" s="131"/>
      <c r="F287" s="131"/>
      <c r="G287" s="131"/>
      <c r="H287" s="131"/>
      <c r="I287" s="131"/>
    </row>
    <row r="288" spans="2:9" ht="12.75">
      <c r="B288" s="131"/>
      <c r="C288" s="131"/>
      <c r="D288" s="131"/>
      <c r="E288" s="131"/>
      <c r="F288" s="131"/>
      <c r="G288" s="131"/>
      <c r="H288" s="131"/>
      <c r="I288" s="131"/>
    </row>
    <row r="289" spans="2:9" ht="12.75">
      <c r="B289" s="131"/>
      <c r="C289" s="131"/>
      <c r="D289" s="131"/>
      <c r="E289" s="131"/>
      <c r="F289" s="131"/>
      <c r="G289" s="131"/>
      <c r="H289" s="131"/>
      <c r="I289" s="131"/>
    </row>
    <row r="290" spans="2:9" ht="12.75">
      <c r="B290" s="131"/>
      <c r="C290" s="131"/>
      <c r="D290" s="131"/>
      <c r="E290" s="131"/>
      <c r="F290" s="131"/>
      <c r="G290" s="131"/>
      <c r="H290" s="131"/>
      <c r="I290" s="131"/>
    </row>
    <row r="291" spans="2:9" ht="12.75">
      <c r="B291" s="131"/>
      <c r="C291" s="131"/>
      <c r="D291" s="131"/>
      <c r="E291" s="131"/>
      <c r="F291" s="131"/>
      <c r="G291" s="131"/>
      <c r="H291" s="131"/>
      <c r="I291" s="131"/>
    </row>
    <row r="292" spans="2:9" ht="12.75">
      <c r="B292" s="131"/>
      <c r="C292" s="131"/>
      <c r="D292" s="131"/>
      <c r="E292" s="131"/>
      <c r="F292" s="131"/>
      <c r="G292" s="131"/>
      <c r="H292" s="131"/>
      <c r="I292" s="131"/>
    </row>
    <row r="293" spans="2:9" ht="12.75">
      <c r="B293" s="131"/>
      <c r="C293" s="131"/>
      <c r="D293" s="131"/>
      <c r="E293" s="131"/>
      <c r="F293" s="131"/>
      <c r="G293" s="131"/>
      <c r="H293" s="131"/>
      <c r="I293" s="131"/>
    </row>
    <row r="294" spans="2:9" ht="12.75">
      <c r="B294" s="131"/>
      <c r="C294" s="131"/>
      <c r="D294" s="131"/>
      <c r="E294" s="131"/>
      <c r="F294" s="131"/>
      <c r="G294" s="131"/>
      <c r="H294" s="131"/>
      <c r="I294" s="131"/>
    </row>
    <row r="295" spans="2:9" ht="12.75">
      <c r="B295" s="131"/>
      <c r="C295" s="131"/>
      <c r="D295" s="131"/>
      <c r="E295" s="131"/>
      <c r="F295" s="131"/>
      <c r="G295" s="131"/>
      <c r="H295" s="131"/>
      <c r="I295" s="131"/>
    </row>
    <row r="296" spans="2:9" ht="12.75">
      <c r="B296" s="131"/>
      <c r="C296" s="131"/>
      <c r="D296" s="131"/>
      <c r="E296" s="131"/>
      <c r="F296" s="131"/>
      <c r="G296" s="131"/>
      <c r="H296" s="131"/>
      <c r="I296" s="131"/>
    </row>
    <row r="297" spans="2:9" ht="12.75">
      <c r="B297" s="131"/>
      <c r="C297" s="131"/>
      <c r="D297" s="131"/>
      <c r="E297" s="131"/>
      <c r="F297" s="131"/>
      <c r="G297" s="131"/>
      <c r="H297" s="131"/>
      <c r="I297" s="131"/>
    </row>
    <row r="298" spans="2:9" ht="12.75">
      <c r="B298" s="131"/>
      <c r="C298" s="131"/>
      <c r="D298" s="131"/>
      <c r="E298" s="131"/>
      <c r="F298" s="131"/>
      <c r="G298" s="131"/>
      <c r="H298" s="131"/>
      <c r="I298" s="131"/>
    </row>
    <row r="299" spans="2:9" ht="12.75">
      <c r="B299" s="131"/>
      <c r="C299" s="131"/>
      <c r="D299" s="131"/>
      <c r="E299" s="131"/>
      <c r="F299" s="131"/>
      <c r="G299" s="131"/>
      <c r="H299" s="131"/>
      <c r="I299" s="131"/>
    </row>
    <row r="300" spans="2:9" ht="12.75">
      <c r="B300" s="131"/>
      <c r="C300" s="131"/>
      <c r="D300" s="131"/>
      <c r="E300" s="131"/>
      <c r="F300" s="131"/>
      <c r="G300" s="131"/>
      <c r="H300" s="131"/>
      <c r="I300" s="131"/>
    </row>
    <row r="301" spans="2:9" ht="12.75">
      <c r="B301" s="131"/>
      <c r="C301" s="131"/>
      <c r="D301" s="131"/>
      <c r="E301" s="131"/>
      <c r="F301" s="131"/>
      <c r="G301" s="131"/>
      <c r="H301" s="131"/>
      <c r="I301" s="131"/>
    </row>
    <row r="302" spans="2:9" ht="12.75">
      <c r="B302" s="131"/>
      <c r="C302" s="131"/>
      <c r="D302" s="131"/>
      <c r="E302" s="131"/>
      <c r="F302" s="131"/>
      <c r="G302" s="131"/>
      <c r="H302" s="131"/>
      <c r="I302" s="131"/>
    </row>
    <row r="303" spans="2:9" ht="12.75">
      <c r="B303" s="131"/>
      <c r="C303" s="131"/>
      <c r="D303" s="131"/>
      <c r="E303" s="131"/>
      <c r="F303" s="131"/>
      <c r="G303" s="131"/>
      <c r="H303" s="131"/>
      <c r="I303" s="131"/>
    </row>
    <row r="304" spans="2:9" ht="12.75">
      <c r="B304" s="131"/>
      <c r="C304" s="131"/>
      <c r="D304" s="131"/>
      <c r="E304" s="131"/>
      <c r="F304" s="131"/>
      <c r="G304" s="131"/>
      <c r="H304" s="131"/>
      <c r="I304" s="131"/>
    </row>
    <row r="305" spans="2:9" ht="12.75">
      <c r="B305" s="131"/>
      <c r="C305" s="131"/>
      <c r="D305" s="131"/>
      <c r="E305" s="131"/>
      <c r="F305" s="131"/>
      <c r="G305" s="131"/>
      <c r="H305" s="131"/>
      <c r="I305" s="131"/>
    </row>
    <row r="306" spans="2:9" ht="12.75">
      <c r="B306" s="131"/>
      <c r="C306" s="131"/>
      <c r="D306" s="131"/>
      <c r="E306" s="131"/>
      <c r="F306" s="131"/>
      <c r="G306" s="131"/>
      <c r="H306" s="131"/>
      <c r="I306" s="131"/>
    </row>
    <row r="307" spans="2:9" ht="12.75">
      <c r="B307" s="131"/>
      <c r="C307" s="131"/>
      <c r="D307" s="131"/>
      <c r="E307" s="131"/>
      <c r="F307" s="131"/>
      <c r="G307" s="131"/>
      <c r="H307" s="131"/>
      <c r="I307" s="131"/>
    </row>
    <row r="308" spans="2:9" ht="12.75">
      <c r="B308" s="131"/>
      <c r="C308" s="131"/>
      <c r="D308" s="131"/>
      <c r="E308" s="131"/>
      <c r="F308" s="131"/>
      <c r="G308" s="131"/>
      <c r="H308" s="131"/>
      <c r="I308" s="131"/>
    </row>
    <row r="309" spans="2:9" ht="12.75">
      <c r="B309" s="131"/>
      <c r="C309" s="131"/>
      <c r="D309" s="131"/>
      <c r="E309" s="131"/>
      <c r="F309" s="131"/>
      <c r="G309" s="131"/>
      <c r="H309" s="131"/>
      <c r="I309" s="131"/>
    </row>
    <row r="310" spans="2:9" ht="12.75">
      <c r="B310" s="131"/>
      <c r="C310" s="131"/>
      <c r="D310" s="131"/>
      <c r="E310" s="131"/>
      <c r="F310" s="131"/>
      <c r="G310" s="131"/>
      <c r="H310" s="131"/>
      <c r="I310" s="131"/>
    </row>
    <row r="311" spans="2:9" ht="12.75">
      <c r="B311" s="131"/>
      <c r="C311" s="131"/>
      <c r="D311" s="131"/>
      <c r="E311" s="131"/>
      <c r="F311" s="131"/>
      <c r="G311" s="131"/>
      <c r="H311" s="131"/>
      <c r="I311" s="131"/>
    </row>
    <row r="312" spans="2:9" ht="12.75">
      <c r="B312" s="131"/>
      <c r="C312" s="131"/>
      <c r="D312" s="131"/>
      <c r="E312" s="131"/>
      <c r="F312" s="131"/>
      <c r="G312" s="131"/>
      <c r="H312" s="131"/>
      <c r="I312" s="131"/>
    </row>
    <row r="313" spans="2:9" ht="12.75">
      <c r="B313" s="131"/>
      <c r="C313" s="131"/>
      <c r="D313" s="131"/>
      <c r="E313" s="131"/>
      <c r="F313" s="131"/>
      <c r="G313" s="131"/>
      <c r="H313" s="131"/>
      <c r="I313" s="131"/>
    </row>
    <row r="314" spans="2:9" ht="12.75">
      <c r="B314" s="131"/>
      <c r="C314" s="131"/>
      <c r="D314" s="131"/>
      <c r="E314" s="131"/>
      <c r="F314" s="131"/>
      <c r="G314" s="131"/>
      <c r="H314" s="131"/>
      <c r="I314" s="131"/>
    </row>
    <row r="315" spans="2:9" ht="12.75">
      <c r="B315" s="131"/>
      <c r="C315" s="131"/>
      <c r="D315" s="131"/>
      <c r="E315" s="131"/>
      <c r="F315" s="131"/>
      <c r="G315" s="131"/>
      <c r="H315" s="131"/>
      <c r="I315" s="131"/>
    </row>
    <row r="316" spans="2:9" ht="12.75">
      <c r="B316" s="131"/>
      <c r="C316" s="131"/>
      <c r="D316" s="131"/>
      <c r="E316" s="131"/>
      <c r="F316" s="131"/>
      <c r="G316" s="131"/>
      <c r="H316" s="131"/>
      <c r="I316" s="131"/>
    </row>
    <row r="317" spans="2:9" ht="12.75">
      <c r="B317" s="131"/>
      <c r="C317" s="131"/>
      <c r="D317" s="131"/>
      <c r="E317" s="131"/>
      <c r="F317" s="131"/>
      <c r="G317" s="131"/>
      <c r="H317" s="131"/>
      <c r="I317" s="131"/>
    </row>
    <row r="318" spans="2:9" ht="12.75">
      <c r="B318" s="131"/>
      <c r="C318" s="131"/>
      <c r="D318" s="131"/>
      <c r="E318" s="131"/>
      <c r="F318" s="131"/>
      <c r="G318" s="131"/>
      <c r="H318" s="131"/>
      <c r="I318" s="131"/>
    </row>
    <row r="319" spans="2:9" ht="12.75">
      <c r="B319" s="131"/>
      <c r="C319" s="131"/>
      <c r="D319" s="131"/>
      <c r="E319" s="131"/>
      <c r="F319" s="131"/>
      <c r="G319" s="131"/>
      <c r="H319" s="131"/>
      <c r="I319" s="131"/>
    </row>
    <row r="320" spans="2:9" ht="12.75">
      <c r="B320" s="131"/>
      <c r="C320" s="131"/>
      <c r="D320" s="131"/>
      <c r="E320" s="131"/>
      <c r="F320" s="131"/>
      <c r="G320" s="131"/>
      <c r="H320" s="131"/>
      <c r="I320" s="131"/>
    </row>
    <row r="321" spans="2:9" ht="12.75">
      <c r="B321" s="131"/>
      <c r="C321" s="131"/>
      <c r="D321" s="131"/>
      <c r="E321" s="131"/>
      <c r="F321" s="131"/>
      <c r="G321" s="131"/>
      <c r="H321" s="131"/>
      <c r="I321" s="131"/>
    </row>
    <row r="322" spans="2:9" ht="12.75">
      <c r="B322" s="131"/>
      <c r="C322" s="131"/>
      <c r="D322" s="131"/>
      <c r="E322" s="131"/>
      <c r="F322" s="131"/>
      <c r="G322" s="131"/>
      <c r="H322" s="131"/>
      <c r="I322" s="131"/>
    </row>
    <row r="323" spans="2:9" ht="12.75">
      <c r="B323" s="131"/>
      <c r="C323" s="131"/>
      <c r="D323" s="131"/>
      <c r="E323" s="131"/>
      <c r="F323" s="131"/>
      <c r="G323" s="131"/>
      <c r="H323" s="131"/>
      <c r="I323" s="131"/>
    </row>
    <row r="324" spans="2:9" ht="12.75">
      <c r="B324" s="131"/>
      <c r="C324" s="131"/>
      <c r="D324" s="131"/>
      <c r="E324" s="131"/>
      <c r="F324" s="131"/>
      <c r="G324" s="131"/>
      <c r="H324" s="131"/>
      <c r="I324" s="131"/>
    </row>
    <row r="325" spans="2:9" ht="12.75">
      <c r="B325" s="131"/>
      <c r="C325" s="131"/>
      <c r="D325" s="131"/>
      <c r="E325" s="131"/>
      <c r="F325" s="131"/>
      <c r="G325" s="131"/>
      <c r="H325" s="131"/>
      <c r="I325" s="131"/>
    </row>
    <row r="326" spans="2:9" ht="12.75">
      <c r="B326" s="131"/>
      <c r="C326" s="131"/>
      <c r="D326" s="131"/>
      <c r="E326" s="131"/>
      <c r="F326" s="131"/>
      <c r="G326" s="131"/>
      <c r="H326" s="131"/>
      <c r="I326" s="131"/>
    </row>
    <row r="327" spans="2:9" ht="12.75">
      <c r="B327" s="131"/>
      <c r="C327" s="131"/>
      <c r="D327" s="131"/>
      <c r="E327" s="131"/>
      <c r="F327" s="131"/>
      <c r="G327" s="131"/>
      <c r="H327" s="131"/>
      <c r="I327" s="131"/>
    </row>
    <row r="328" spans="2:9" ht="12.75">
      <c r="B328" s="131"/>
      <c r="C328" s="131"/>
      <c r="D328" s="131"/>
      <c r="E328" s="131"/>
      <c r="F328" s="131"/>
      <c r="G328" s="131"/>
      <c r="H328" s="131"/>
      <c r="I328" s="131"/>
    </row>
    <row r="329" spans="2:9" ht="12.75">
      <c r="B329" s="131"/>
      <c r="C329" s="131"/>
      <c r="D329" s="131"/>
      <c r="E329" s="131"/>
      <c r="F329" s="131"/>
      <c r="G329" s="131"/>
      <c r="H329" s="131"/>
      <c r="I329" s="131"/>
    </row>
    <row r="330" spans="2:9" ht="12.75">
      <c r="B330" s="131"/>
      <c r="C330" s="131"/>
      <c r="D330" s="131"/>
      <c r="E330" s="131"/>
      <c r="F330" s="131"/>
      <c r="G330" s="131"/>
      <c r="H330" s="131"/>
      <c r="I330" s="131"/>
    </row>
    <row r="331" spans="2:9" ht="12.75">
      <c r="B331" s="131"/>
      <c r="C331" s="131"/>
      <c r="D331" s="131"/>
      <c r="E331" s="131"/>
      <c r="F331" s="131"/>
      <c r="G331" s="131"/>
      <c r="H331" s="131"/>
      <c r="I331" s="131"/>
    </row>
    <row r="332" spans="2:9" ht="12.75">
      <c r="B332" s="131"/>
      <c r="C332" s="131"/>
      <c r="D332" s="131"/>
      <c r="E332" s="131"/>
      <c r="F332" s="131"/>
      <c r="G332" s="131"/>
      <c r="H332" s="131"/>
      <c r="I332" s="131"/>
    </row>
    <row r="333" spans="2:9" ht="12.75">
      <c r="B333" s="131"/>
      <c r="C333" s="131"/>
      <c r="D333" s="131"/>
      <c r="E333" s="131"/>
      <c r="F333" s="131"/>
      <c r="G333" s="131"/>
      <c r="H333" s="131"/>
      <c r="I333" s="131"/>
    </row>
    <row r="334" spans="2:9" ht="12.75">
      <c r="B334" s="131"/>
      <c r="C334" s="131"/>
      <c r="D334" s="131"/>
      <c r="E334" s="131"/>
      <c r="F334" s="131"/>
      <c r="G334" s="131"/>
      <c r="H334" s="131"/>
      <c r="I334" s="131"/>
    </row>
    <row r="335" spans="2:9" ht="12.75">
      <c r="B335" s="131"/>
      <c r="C335" s="131"/>
      <c r="D335" s="131"/>
      <c r="E335" s="131"/>
      <c r="F335" s="131"/>
      <c r="G335" s="131"/>
      <c r="H335" s="131"/>
      <c r="I335" s="131"/>
    </row>
    <row r="336" spans="2:9" ht="12.75">
      <c r="B336" s="131"/>
      <c r="C336" s="131"/>
      <c r="D336" s="131"/>
      <c r="E336" s="131"/>
      <c r="F336" s="131"/>
      <c r="G336" s="131"/>
      <c r="H336" s="131"/>
      <c r="I336" s="131"/>
    </row>
    <row r="337" spans="2:9" ht="12.75">
      <c r="B337" s="131"/>
      <c r="C337" s="131"/>
      <c r="D337" s="131"/>
      <c r="E337" s="131"/>
      <c r="F337" s="131"/>
      <c r="G337" s="131"/>
      <c r="H337" s="131"/>
      <c r="I337" s="131"/>
    </row>
    <row r="338" spans="2:9" ht="12.75">
      <c r="B338" s="131"/>
      <c r="C338" s="131"/>
      <c r="D338" s="131"/>
      <c r="E338" s="131"/>
      <c r="F338" s="131"/>
      <c r="G338" s="131"/>
      <c r="H338" s="131"/>
      <c r="I338" s="131"/>
    </row>
    <row r="339" spans="2:9" ht="12.75">
      <c r="B339" s="131"/>
      <c r="C339" s="131"/>
      <c r="D339" s="131"/>
      <c r="E339" s="131"/>
      <c r="F339" s="131"/>
      <c r="G339" s="131"/>
      <c r="H339" s="131"/>
      <c r="I339" s="131"/>
    </row>
    <row r="340" spans="2:9" ht="12.75">
      <c r="B340" s="131"/>
      <c r="C340" s="131"/>
      <c r="D340" s="131"/>
      <c r="E340" s="131"/>
      <c r="F340" s="131"/>
      <c r="G340" s="131"/>
      <c r="H340" s="131"/>
      <c r="I340" s="131"/>
    </row>
    <row r="341" spans="2:9" ht="12.75">
      <c r="B341" s="131"/>
      <c r="C341" s="131"/>
      <c r="D341" s="131"/>
      <c r="E341" s="131"/>
      <c r="F341" s="131"/>
      <c r="G341" s="131"/>
      <c r="H341" s="131"/>
      <c r="I341" s="131"/>
    </row>
    <row r="342" spans="2:9" ht="12.75">
      <c r="B342" s="131"/>
      <c r="C342" s="131"/>
      <c r="D342" s="131"/>
      <c r="E342" s="131"/>
      <c r="F342" s="131"/>
      <c r="G342" s="131"/>
      <c r="H342" s="131"/>
      <c r="I342" s="131"/>
    </row>
    <row r="343" spans="2:9" ht="12.75">
      <c r="B343" s="131"/>
      <c r="C343" s="131"/>
      <c r="D343" s="131"/>
      <c r="E343" s="131"/>
      <c r="F343" s="131"/>
      <c r="G343" s="131"/>
      <c r="H343" s="131"/>
      <c r="I343" s="131"/>
    </row>
    <row r="344" spans="2:9" ht="12.75">
      <c r="B344" s="131"/>
      <c r="C344" s="131"/>
      <c r="D344" s="131"/>
      <c r="E344" s="131"/>
      <c r="F344" s="131"/>
      <c r="G344" s="131"/>
      <c r="H344" s="131"/>
      <c r="I344" s="131"/>
    </row>
    <row r="345" spans="2:9" ht="12.75">
      <c r="B345" s="131"/>
      <c r="C345" s="131"/>
      <c r="D345" s="131"/>
      <c r="E345" s="131"/>
      <c r="F345" s="131"/>
      <c r="G345" s="131"/>
      <c r="H345" s="131"/>
      <c r="I345" s="131"/>
    </row>
    <row r="346" spans="2:9" ht="12.75">
      <c r="B346" s="131"/>
      <c r="C346" s="131"/>
      <c r="D346" s="131"/>
      <c r="E346" s="131"/>
      <c r="F346" s="131"/>
      <c r="G346" s="131"/>
      <c r="H346" s="131"/>
      <c r="I346" s="131"/>
    </row>
    <row r="347" spans="2:9" ht="12.75">
      <c r="B347" s="131"/>
      <c r="C347" s="131"/>
      <c r="D347" s="131"/>
      <c r="E347" s="131"/>
      <c r="F347" s="131"/>
      <c r="G347" s="131"/>
      <c r="H347" s="131"/>
      <c r="I347" s="131"/>
    </row>
    <row r="348" spans="2:9" ht="12.75">
      <c r="B348" s="131"/>
      <c r="C348" s="131"/>
      <c r="D348" s="131"/>
      <c r="E348" s="131"/>
      <c r="F348" s="131"/>
      <c r="G348" s="131"/>
      <c r="H348" s="131"/>
      <c r="I348" s="131"/>
    </row>
    <row r="349" spans="2:9" ht="12.75">
      <c r="B349" s="131"/>
      <c r="C349" s="131"/>
      <c r="D349" s="131"/>
      <c r="E349" s="131"/>
      <c r="F349" s="131"/>
      <c r="G349" s="131"/>
      <c r="H349" s="131"/>
      <c r="I349" s="131"/>
    </row>
    <row r="350" spans="2:9" ht="12.75">
      <c r="B350" s="131"/>
      <c r="C350" s="131"/>
      <c r="D350" s="131"/>
      <c r="E350" s="131"/>
      <c r="F350" s="131"/>
      <c r="G350" s="131"/>
      <c r="H350" s="131"/>
      <c r="I350" s="131"/>
    </row>
    <row r="351" spans="2:9" ht="12.75">
      <c r="B351" s="131"/>
      <c r="C351" s="131"/>
      <c r="D351" s="131"/>
      <c r="E351" s="131"/>
      <c r="F351" s="131"/>
      <c r="G351" s="131"/>
      <c r="H351" s="131"/>
      <c r="I351" s="131"/>
    </row>
    <row r="352" spans="2:9" ht="12.75">
      <c r="B352" s="131"/>
      <c r="C352" s="131"/>
      <c r="D352" s="131"/>
      <c r="E352" s="131"/>
      <c r="F352" s="131"/>
      <c r="G352" s="131"/>
      <c r="H352" s="131"/>
      <c r="I352" s="131"/>
    </row>
    <row r="353" spans="2:9" ht="12.75">
      <c r="B353" s="131"/>
      <c r="C353" s="131"/>
      <c r="D353" s="131"/>
      <c r="E353" s="131"/>
      <c r="F353" s="131"/>
      <c r="G353" s="131"/>
      <c r="H353" s="131"/>
      <c r="I353" s="131"/>
    </row>
    <row r="354" spans="2:9" ht="12.75">
      <c r="B354" s="131"/>
      <c r="C354" s="131"/>
      <c r="D354" s="131"/>
      <c r="E354" s="131"/>
      <c r="F354" s="131"/>
      <c r="G354" s="131"/>
      <c r="H354" s="131"/>
      <c r="I354" s="131"/>
    </row>
    <row r="355" spans="2:9" ht="12.75">
      <c r="B355" s="131"/>
      <c r="C355" s="131"/>
      <c r="D355" s="131"/>
      <c r="E355" s="131"/>
      <c r="F355" s="131"/>
      <c r="G355" s="131"/>
      <c r="H355" s="131"/>
      <c r="I355" s="131"/>
    </row>
    <row r="356" spans="2:9" ht="12.75">
      <c r="B356" s="131"/>
      <c r="C356" s="131"/>
      <c r="D356" s="131"/>
      <c r="E356" s="131"/>
      <c r="F356" s="131"/>
      <c r="G356" s="131"/>
      <c r="H356" s="131"/>
      <c r="I356" s="131"/>
    </row>
    <row r="357" spans="2:9" ht="12.75">
      <c r="B357" s="131"/>
      <c r="C357" s="131"/>
      <c r="D357" s="131"/>
      <c r="E357" s="131"/>
      <c r="F357" s="131"/>
      <c r="G357" s="131"/>
      <c r="H357" s="131"/>
      <c r="I357" s="131"/>
    </row>
    <row r="358" spans="2:9" ht="12.75">
      <c r="B358" s="131"/>
      <c r="C358" s="131"/>
      <c r="D358" s="131"/>
      <c r="E358" s="131"/>
      <c r="F358" s="131"/>
      <c r="G358" s="131"/>
      <c r="H358" s="131"/>
      <c r="I358" s="131"/>
    </row>
    <row r="359" spans="2:9" ht="12.75">
      <c r="B359" s="131"/>
      <c r="C359" s="131"/>
      <c r="D359" s="131"/>
      <c r="E359" s="131"/>
      <c r="F359" s="131"/>
      <c r="G359" s="131"/>
      <c r="H359" s="131"/>
      <c r="I359" s="131"/>
    </row>
    <row r="360" spans="2:9" ht="12.75">
      <c r="B360" s="131"/>
      <c r="C360" s="131"/>
      <c r="D360" s="131"/>
      <c r="E360" s="131"/>
      <c r="F360" s="131"/>
      <c r="G360" s="131"/>
      <c r="H360" s="131"/>
      <c r="I360" s="131"/>
    </row>
    <row r="361" spans="2:9" ht="12.75">
      <c r="B361" s="131"/>
      <c r="C361" s="131"/>
      <c r="D361" s="131"/>
      <c r="E361" s="131"/>
      <c r="F361" s="131"/>
      <c r="G361" s="131"/>
      <c r="H361" s="131"/>
      <c r="I361" s="131"/>
    </row>
    <row r="362" spans="2:9" ht="12.75">
      <c r="B362" s="131"/>
      <c r="C362" s="131"/>
      <c r="D362" s="131"/>
      <c r="E362" s="131"/>
      <c r="F362" s="131"/>
      <c r="G362" s="131"/>
      <c r="H362" s="131"/>
      <c r="I362" s="131"/>
    </row>
    <row r="363" spans="2:9" ht="12.75">
      <c r="B363" s="131"/>
      <c r="C363" s="131"/>
      <c r="D363" s="131"/>
      <c r="E363" s="131"/>
      <c r="F363" s="131"/>
      <c r="G363" s="131"/>
      <c r="H363" s="131"/>
      <c r="I363" s="131"/>
    </row>
    <row r="364" spans="2:9" ht="12.75">
      <c r="B364" s="131"/>
      <c r="C364" s="131"/>
      <c r="D364" s="131"/>
      <c r="E364" s="131"/>
      <c r="F364" s="131"/>
      <c r="G364" s="131"/>
      <c r="H364" s="131"/>
      <c r="I364" s="131"/>
    </row>
    <row r="365" spans="2:9" ht="12.75">
      <c r="B365" s="131"/>
      <c r="C365" s="131"/>
      <c r="D365" s="131"/>
      <c r="E365" s="131"/>
      <c r="F365" s="131"/>
      <c r="G365" s="131"/>
      <c r="H365" s="131"/>
      <c r="I365" s="131"/>
    </row>
    <row r="366" spans="2:9" ht="12.75">
      <c r="B366" s="131"/>
      <c r="C366" s="131"/>
      <c r="D366" s="131"/>
      <c r="E366" s="131"/>
      <c r="F366" s="131"/>
      <c r="G366" s="131"/>
      <c r="H366" s="131"/>
      <c r="I366" s="131"/>
    </row>
    <row r="367" spans="2:9" ht="12.75">
      <c r="B367" s="131"/>
      <c r="C367" s="131"/>
      <c r="D367" s="131"/>
      <c r="E367" s="131"/>
      <c r="F367" s="131"/>
      <c r="G367" s="131"/>
      <c r="H367" s="131"/>
      <c r="I367" s="131"/>
    </row>
    <row r="368" spans="2:9" ht="12.75">
      <c r="B368" s="131"/>
      <c r="C368" s="131"/>
      <c r="D368" s="131"/>
      <c r="E368" s="131"/>
      <c r="F368" s="131"/>
      <c r="G368" s="131"/>
      <c r="H368" s="131"/>
      <c r="I368" s="131"/>
    </row>
    <row r="369" spans="2:9" ht="12.75">
      <c r="B369" s="131"/>
      <c r="C369" s="131"/>
      <c r="D369" s="131"/>
      <c r="E369" s="131"/>
      <c r="F369" s="131"/>
      <c r="G369" s="131"/>
      <c r="H369" s="131"/>
      <c r="I369" s="131"/>
    </row>
    <row r="370" spans="2:9" ht="12.75">
      <c r="B370" s="131"/>
      <c r="C370" s="131"/>
      <c r="D370" s="131"/>
      <c r="E370" s="131"/>
      <c r="F370" s="131"/>
      <c r="G370" s="131"/>
      <c r="H370" s="131"/>
      <c r="I370" s="131"/>
    </row>
    <row r="371" spans="2:9" ht="12.75">
      <c r="B371" s="131"/>
      <c r="C371" s="131"/>
      <c r="D371" s="131"/>
      <c r="E371" s="131"/>
      <c r="F371" s="131"/>
      <c r="G371" s="131"/>
      <c r="H371" s="131"/>
      <c r="I371" s="131"/>
    </row>
    <row r="372" spans="2:9" ht="12.75">
      <c r="B372" s="131"/>
      <c r="C372" s="131"/>
      <c r="D372" s="131"/>
      <c r="E372" s="131"/>
      <c r="F372" s="131"/>
      <c r="G372" s="131"/>
      <c r="H372" s="131"/>
      <c r="I372" s="131"/>
    </row>
    <row r="373" spans="2:9" ht="12.75">
      <c r="B373" s="131"/>
      <c r="C373" s="131"/>
      <c r="D373" s="131"/>
      <c r="E373" s="131"/>
      <c r="F373" s="131"/>
      <c r="G373" s="131"/>
      <c r="H373" s="131"/>
      <c r="I373" s="131"/>
    </row>
    <row r="374" spans="2:9" ht="12.75">
      <c r="B374" s="131"/>
      <c r="C374" s="131"/>
      <c r="D374" s="131"/>
      <c r="E374" s="131"/>
      <c r="F374" s="131"/>
      <c r="G374" s="131"/>
      <c r="H374" s="131"/>
      <c r="I374" s="131"/>
    </row>
    <row r="375" spans="2:9" ht="12.75">
      <c r="B375" s="131"/>
      <c r="C375" s="131"/>
      <c r="D375" s="131"/>
      <c r="E375" s="131"/>
      <c r="F375" s="131"/>
      <c r="G375" s="131"/>
      <c r="H375" s="131"/>
      <c r="I375" s="131"/>
    </row>
    <row r="376" spans="2:9" ht="12.75">
      <c r="B376" s="131"/>
      <c r="C376" s="131"/>
      <c r="D376" s="131"/>
      <c r="E376" s="131"/>
      <c r="F376" s="131"/>
      <c r="G376" s="131"/>
      <c r="H376" s="131"/>
      <c r="I376" s="131"/>
    </row>
    <row r="377" spans="2:9" ht="12.75">
      <c r="B377" s="131"/>
      <c r="C377" s="131"/>
      <c r="D377" s="131"/>
      <c r="E377" s="131"/>
      <c r="F377" s="131"/>
      <c r="G377" s="131"/>
      <c r="H377" s="131"/>
      <c r="I377" s="131"/>
    </row>
    <row r="378" spans="2:9" ht="12.75">
      <c r="B378" s="131"/>
      <c r="C378" s="131"/>
      <c r="D378" s="131"/>
      <c r="E378" s="131"/>
      <c r="F378" s="131"/>
      <c r="G378" s="131"/>
      <c r="H378" s="131"/>
      <c r="I378" s="131"/>
    </row>
    <row r="379" spans="2:9" ht="12.75">
      <c r="B379" s="131"/>
      <c r="C379" s="131"/>
      <c r="D379" s="131"/>
      <c r="E379" s="131"/>
      <c r="F379" s="131"/>
      <c r="G379" s="131"/>
      <c r="H379" s="131"/>
      <c r="I379" s="131"/>
    </row>
    <row r="380" spans="2:9" ht="12.75">
      <c r="B380" s="131"/>
      <c r="C380" s="131"/>
      <c r="D380" s="131"/>
      <c r="E380" s="197" t="s">
        <v>66</v>
      </c>
      <c r="F380" s="131"/>
      <c r="G380" s="131"/>
      <c r="H380" s="131"/>
      <c r="I380" s="131"/>
    </row>
    <row r="381" ht="10.5">
      <c r="E381" s="113">
        <v>0.1</v>
      </c>
    </row>
    <row r="382" ht="10.5">
      <c r="E382" s="113">
        <v>0.2</v>
      </c>
    </row>
    <row r="383" ht="10.5">
      <c r="E383" s="113">
        <v>0.4</v>
      </c>
    </row>
    <row r="384" ht="10.5">
      <c r="E384" s="113">
        <v>0.6</v>
      </c>
    </row>
    <row r="385" ht="10.5">
      <c r="E385" s="113">
        <v>0.8</v>
      </c>
    </row>
    <row r="386" ht="10.5">
      <c r="E386" s="113">
        <v>1</v>
      </c>
    </row>
  </sheetData>
  <sheetProtection/>
  <mergeCells count="21">
    <mergeCell ref="B2:H2"/>
    <mergeCell ref="B164:H164"/>
    <mergeCell ref="C32:F32"/>
    <mergeCell ref="C152:G152"/>
    <mergeCell ref="C156:G156"/>
    <mergeCell ref="C160:G160"/>
    <mergeCell ref="C161:G161"/>
    <mergeCell ref="B178:H178"/>
    <mergeCell ref="B174:H174"/>
    <mergeCell ref="B177:H177"/>
    <mergeCell ref="B166:H166"/>
    <mergeCell ref="B168:H168"/>
    <mergeCell ref="B20:H20"/>
    <mergeCell ref="B21:H21"/>
    <mergeCell ref="B22:H22"/>
    <mergeCell ref="B171:H172"/>
    <mergeCell ref="C162:G162"/>
    <mergeCell ref="D6:F6"/>
    <mergeCell ref="F15:H15"/>
    <mergeCell ref="F7:H7"/>
    <mergeCell ref="B3:H3"/>
  </mergeCells>
  <dataValidations count="2">
    <dataValidation type="date" allowBlank="1" showInputMessage="1" showErrorMessage="1" sqref="D9">
      <formula1>41275</formula1>
      <formula2>41639</formula2>
    </dataValidation>
    <dataValidation type="list" allowBlank="1" showInputMessage="1" showErrorMessage="1" sqref="H80 H82 H84 H86 H88 H106:H109 H113:H147">
      <formula1>SIoNO</formula1>
    </dataValidation>
  </dataValidations>
  <printOptions horizontalCentered="1"/>
  <pageMargins left="0.43" right="0.03937007874015748" top="0.4724409448818898" bottom="0.3937007874015748" header="0.17" footer="0"/>
  <pageSetup horizontalDpi="600" verticalDpi="600" orientation="portrait" paperSize="9" scale="59" r:id="rId3"/>
  <headerFooter alignWithMargins="0">
    <oddFooter>&amp;CPágina &amp;P de &amp;N</oddFooter>
  </headerFooter>
  <rowBreaks count="2" manualBreakCount="2">
    <brk id="91" max="8" man="1"/>
    <brk id="170" max="8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B2:F72"/>
  <sheetViews>
    <sheetView zoomScale="90" zoomScaleNormal="90" zoomScalePageLayoutView="0" workbookViewId="0" topLeftCell="A1">
      <selection activeCell="D83" sqref="D83"/>
    </sheetView>
  </sheetViews>
  <sheetFormatPr defaultColWidth="10.8515625" defaultRowHeight="12.75"/>
  <cols>
    <col min="1" max="1" width="1.7109375" style="1" customWidth="1"/>
    <col min="2" max="2" width="26.00390625" style="1" customWidth="1"/>
    <col min="3" max="3" width="15.421875" style="1" customWidth="1"/>
    <col min="4" max="4" width="63.28125" style="1" customWidth="1"/>
    <col min="5" max="6" width="14.140625" style="1" bestFit="1" customWidth="1"/>
    <col min="7" max="16384" width="10.8515625" style="1" customWidth="1"/>
  </cols>
  <sheetData>
    <row r="1" ht="13.5" thickBot="1"/>
    <row r="2" spans="2:4" ht="13.5" thickBot="1">
      <c r="B2" s="19" t="s">
        <v>68</v>
      </c>
      <c r="C2" s="20" t="s">
        <v>69</v>
      </c>
      <c r="D2" s="21" t="s">
        <v>70</v>
      </c>
    </row>
    <row r="3" spans="2:4" ht="12.75">
      <c r="B3" s="35" t="s">
        <v>87</v>
      </c>
      <c r="C3" s="227" t="s">
        <v>72</v>
      </c>
      <c r="D3" s="48" t="s">
        <v>35</v>
      </c>
    </row>
    <row r="4" spans="2:4" ht="21.75">
      <c r="B4" s="35" t="s">
        <v>71</v>
      </c>
      <c r="C4" s="228"/>
      <c r="D4" s="15" t="s">
        <v>78</v>
      </c>
    </row>
    <row r="5" spans="2:4" ht="12.75">
      <c r="B5" s="35"/>
      <c r="C5" s="228"/>
      <c r="D5" s="15" t="s">
        <v>79</v>
      </c>
    </row>
    <row r="6" spans="2:4" ht="13.5" thickBot="1">
      <c r="B6" s="36"/>
      <c r="C6" s="228"/>
      <c r="D6" s="15" t="s">
        <v>73</v>
      </c>
    </row>
    <row r="7" spans="2:4" ht="24.75" customHeight="1" thickBot="1">
      <c r="B7" s="37" t="s">
        <v>74</v>
      </c>
      <c r="C7" s="14" t="s">
        <v>75</v>
      </c>
      <c r="D7" s="15"/>
    </row>
    <row r="8" spans="2:4" ht="27" customHeight="1" thickBot="1">
      <c r="B8" s="37" t="s">
        <v>76</v>
      </c>
      <c r="C8" s="16" t="s">
        <v>72</v>
      </c>
      <c r="D8" s="15"/>
    </row>
    <row r="9" spans="2:4" ht="25.5" customHeight="1" thickBot="1">
      <c r="B9" s="37" t="s">
        <v>77</v>
      </c>
      <c r="C9" s="16" t="s">
        <v>72</v>
      </c>
      <c r="D9" s="15" t="s">
        <v>89</v>
      </c>
    </row>
    <row r="10" spans="2:4" ht="13.5" thickBot="1">
      <c r="B10" s="37" t="s">
        <v>90</v>
      </c>
      <c r="C10" s="16" t="s">
        <v>72</v>
      </c>
      <c r="D10" s="49"/>
    </row>
    <row r="11" spans="2:4" ht="12.75">
      <c r="B11" s="229" t="s">
        <v>92</v>
      </c>
      <c r="C11" s="236" t="s">
        <v>75</v>
      </c>
      <c r="D11" s="15" t="s">
        <v>91</v>
      </c>
    </row>
    <row r="12" spans="2:4" ht="12.75">
      <c r="B12" s="230"/>
      <c r="C12" s="236"/>
      <c r="D12" s="15" t="s">
        <v>80</v>
      </c>
    </row>
    <row r="13" spans="2:4" ht="13.5" thickBot="1">
      <c r="B13" s="231"/>
      <c r="C13" s="236"/>
      <c r="D13" s="15" t="s">
        <v>82</v>
      </c>
    </row>
    <row r="14" spans="2:4" ht="13.5" thickBot="1">
      <c r="B14" s="38" t="s">
        <v>93</v>
      </c>
      <c r="C14" s="14" t="s">
        <v>75</v>
      </c>
      <c r="D14" s="15" t="s">
        <v>81</v>
      </c>
    </row>
    <row r="15" spans="2:4" ht="13.5" thickBot="1">
      <c r="B15" s="37" t="s">
        <v>94</v>
      </c>
      <c r="C15" s="14" t="s">
        <v>75</v>
      </c>
      <c r="D15" s="50"/>
    </row>
    <row r="16" spans="2:4" ht="22.5" thickBot="1">
      <c r="B16" s="37" t="s">
        <v>95</v>
      </c>
      <c r="C16" s="14" t="s">
        <v>75</v>
      </c>
      <c r="D16" s="15"/>
    </row>
    <row r="17" spans="2:4" ht="12.75">
      <c r="B17" s="229" t="s">
        <v>96</v>
      </c>
      <c r="C17" s="232" t="s">
        <v>75</v>
      </c>
      <c r="D17" s="233"/>
    </row>
    <row r="18" spans="2:4" ht="12.75">
      <c r="B18" s="230"/>
      <c r="C18" s="232"/>
      <c r="D18" s="233"/>
    </row>
    <row r="19" spans="2:4" ht="12.75">
      <c r="B19" s="230"/>
      <c r="C19" s="234" t="s">
        <v>72</v>
      </c>
      <c r="D19" s="15" t="s">
        <v>97</v>
      </c>
    </row>
    <row r="20" spans="2:4" ht="13.5" thickBot="1">
      <c r="B20" s="231"/>
      <c r="C20" s="235"/>
      <c r="D20" s="51" t="s">
        <v>98</v>
      </c>
    </row>
    <row r="21" spans="2:4" ht="12.75">
      <c r="B21" s="33"/>
      <c r="C21" s="34"/>
      <c r="D21" s="30"/>
    </row>
    <row r="22" ht="13.5" thickBot="1"/>
    <row r="23" spans="2:6" ht="13.5" thickBot="1">
      <c r="B23" s="25" t="s">
        <v>99</v>
      </c>
      <c r="C23" s="246" t="s">
        <v>100</v>
      </c>
      <c r="D23" s="247"/>
      <c r="E23" s="26" t="s">
        <v>101</v>
      </c>
      <c r="F23" s="20" t="s">
        <v>69</v>
      </c>
    </row>
    <row r="24" spans="2:6" ht="13.5" thickBot="1">
      <c r="B24" s="29" t="s">
        <v>87</v>
      </c>
      <c r="C24" s="41" t="s">
        <v>102</v>
      </c>
      <c r="D24" s="64"/>
      <c r="E24" s="73">
        <v>5</v>
      </c>
      <c r="F24" s="52" t="s">
        <v>75</v>
      </c>
    </row>
    <row r="25" spans="2:6" ht="13.5" thickBot="1">
      <c r="B25" s="237" t="s">
        <v>103</v>
      </c>
      <c r="C25" s="41" t="s">
        <v>104</v>
      </c>
      <c r="D25" s="72"/>
      <c r="E25" s="14">
        <v>5</v>
      </c>
      <c r="F25" s="53" t="s">
        <v>75</v>
      </c>
    </row>
    <row r="26" spans="2:6" ht="12.75">
      <c r="B26" s="238"/>
      <c r="C26" s="248" t="s">
        <v>105</v>
      </c>
      <c r="D26" s="72" t="s">
        <v>106</v>
      </c>
      <c r="E26" s="16">
        <v>1</v>
      </c>
      <c r="F26" s="54" t="s">
        <v>72</v>
      </c>
    </row>
    <row r="27" spans="2:6" ht="12.75">
      <c r="B27" s="238"/>
      <c r="C27" s="249"/>
      <c r="D27" s="72" t="s">
        <v>107</v>
      </c>
      <c r="E27" s="16">
        <v>2</v>
      </c>
      <c r="F27" s="54" t="s">
        <v>72</v>
      </c>
    </row>
    <row r="28" spans="2:6" ht="12.75">
      <c r="B28" s="238"/>
      <c r="C28" s="249"/>
      <c r="D28" s="72" t="s">
        <v>108</v>
      </c>
      <c r="E28" s="14">
        <v>4</v>
      </c>
      <c r="F28" s="54" t="s">
        <v>72</v>
      </c>
    </row>
    <row r="29" spans="2:6" ht="12.75">
      <c r="B29" s="238"/>
      <c r="C29" s="249"/>
      <c r="D29" s="72" t="s">
        <v>109</v>
      </c>
      <c r="E29" s="14">
        <v>4</v>
      </c>
      <c r="F29" s="54" t="s">
        <v>72</v>
      </c>
    </row>
    <row r="30" spans="2:6" ht="12.75">
      <c r="B30" s="238"/>
      <c r="C30" s="249"/>
      <c r="D30" s="72" t="s">
        <v>110</v>
      </c>
      <c r="E30" s="14">
        <v>4</v>
      </c>
      <c r="F30" s="54" t="s">
        <v>72</v>
      </c>
    </row>
    <row r="31" spans="2:6" ht="12.75">
      <c r="B31" s="238"/>
      <c r="C31" s="249"/>
      <c r="D31" s="72" t="s">
        <v>111</v>
      </c>
      <c r="E31" s="14">
        <v>4</v>
      </c>
      <c r="F31" s="54" t="s">
        <v>72</v>
      </c>
    </row>
    <row r="32" spans="2:6" ht="12.75">
      <c r="B32" s="238"/>
      <c r="C32" s="249"/>
      <c r="D32" s="72" t="s">
        <v>112</v>
      </c>
      <c r="E32" s="14">
        <v>4</v>
      </c>
      <c r="F32" s="54" t="s">
        <v>72</v>
      </c>
    </row>
    <row r="33" spans="2:6" ht="12.75">
      <c r="B33" s="238"/>
      <c r="C33" s="249"/>
      <c r="D33" s="72" t="s">
        <v>113</v>
      </c>
      <c r="E33" s="14">
        <v>5</v>
      </c>
      <c r="F33" s="54" t="s">
        <v>72</v>
      </c>
    </row>
    <row r="34" spans="2:6" ht="12.75">
      <c r="B34" s="238"/>
      <c r="C34" s="249"/>
      <c r="D34" s="72" t="s">
        <v>114</v>
      </c>
      <c r="E34" s="16">
        <v>3</v>
      </c>
      <c r="F34" s="54" t="s">
        <v>72</v>
      </c>
    </row>
    <row r="35" spans="2:6" ht="12.75">
      <c r="B35" s="238"/>
      <c r="C35" s="249"/>
      <c r="D35" s="72" t="s">
        <v>115</v>
      </c>
      <c r="E35" s="14">
        <v>5</v>
      </c>
      <c r="F35" s="54" t="s">
        <v>72</v>
      </c>
    </row>
    <row r="36" spans="2:6" ht="12.75">
      <c r="B36" s="238"/>
      <c r="C36" s="249"/>
      <c r="D36" s="72" t="s">
        <v>116</v>
      </c>
      <c r="E36" s="14">
        <v>4</v>
      </c>
      <c r="F36" s="54" t="s">
        <v>72</v>
      </c>
    </row>
    <row r="37" spans="2:6" ht="13.5" thickBot="1">
      <c r="B37" s="243"/>
      <c r="C37" s="250"/>
      <c r="D37" s="65" t="s">
        <v>117</v>
      </c>
      <c r="E37" s="17" t="s">
        <v>118</v>
      </c>
      <c r="F37" s="55"/>
    </row>
    <row r="38" spans="2:6" ht="13.5" thickBot="1">
      <c r="B38" s="27" t="s">
        <v>119</v>
      </c>
      <c r="C38" s="32" t="s">
        <v>121</v>
      </c>
      <c r="D38" s="31"/>
      <c r="E38" s="62">
        <v>3</v>
      </c>
      <c r="F38" s="57" t="s">
        <v>72</v>
      </c>
    </row>
    <row r="39" spans="2:6" ht="13.5" thickBot="1">
      <c r="B39" s="27" t="s">
        <v>120</v>
      </c>
      <c r="C39" s="24" t="s">
        <v>122</v>
      </c>
      <c r="D39" s="22"/>
      <c r="E39" s="63">
        <v>1</v>
      </c>
      <c r="F39" s="54" t="s">
        <v>72</v>
      </c>
    </row>
    <row r="40" spans="2:6" ht="13.5" thickBot="1">
      <c r="B40" s="27"/>
      <c r="C40" s="24" t="s">
        <v>123</v>
      </c>
      <c r="D40" s="22"/>
      <c r="E40" s="63">
        <v>3</v>
      </c>
      <c r="F40" s="54" t="s">
        <v>72</v>
      </c>
    </row>
    <row r="41" spans="2:6" ht="13.5" thickBot="1">
      <c r="B41" s="39"/>
      <c r="C41" s="24" t="s">
        <v>124</v>
      </c>
      <c r="D41" s="22"/>
      <c r="E41" s="60">
        <v>4</v>
      </c>
      <c r="F41" s="54" t="s">
        <v>72</v>
      </c>
    </row>
    <row r="42" spans="2:6" ht="13.5" thickBot="1">
      <c r="B42" s="40"/>
      <c r="C42" s="24" t="s">
        <v>124</v>
      </c>
      <c r="D42" s="22"/>
      <c r="E42" s="60">
        <v>5</v>
      </c>
      <c r="F42" s="54" t="s">
        <v>72</v>
      </c>
    </row>
    <row r="43" spans="2:6" ht="13.5" thickBot="1">
      <c r="B43" s="61" t="s">
        <v>125</v>
      </c>
      <c r="C43" s="31"/>
      <c r="D43" s="22"/>
      <c r="E43" s="60">
        <v>5</v>
      </c>
      <c r="F43" s="53" t="s">
        <v>75</v>
      </c>
    </row>
    <row r="44" spans="2:6" ht="13.5" thickBot="1">
      <c r="B44" s="61" t="s">
        <v>126</v>
      </c>
      <c r="C44" s="22"/>
      <c r="D44" s="24"/>
      <c r="E44" s="60">
        <v>5</v>
      </c>
      <c r="F44" s="53" t="s">
        <v>75</v>
      </c>
    </row>
    <row r="45" spans="2:6" ht="12.75">
      <c r="B45" s="237" t="s">
        <v>127</v>
      </c>
      <c r="C45" s="251" t="s">
        <v>128</v>
      </c>
      <c r="D45" s="252"/>
      <c r="E45" s="16">
        <v>3</v>
      </c>
      <c r="F45" s="53" t="s">
        <v>75</v>
      </c>
    </row>
    <row r="46" spans="2:6" ht="13.5" thickBot="1">
      <c r="B46" s="243"/>
      <c r="C46" s="253" t="s">
        <v>129</v>
      </c>
      <c r="D46" s="254"/>
      <c r="E46" s="58">
        <v>5</v>
      </c>
      <c r="F46" s="59" t="s">
        <v>75</v>
      </c>
    </row>
    <row r="47" spans="2:6" ht="13.5" thickBot="1">
      <c r="B47" s="237" t="s">
        <v>130</v>
      </c>
      <c r="C47" s="42"/>
      <c r="D47" s="46" t="s">
        <v>131</v>
      </c>
      <c r="E47" s="45"/>
      <c r="F47" s="43"/>
    </row>
    <row r="48" spans="2:6" ht="13.5" thickBot="1">
      <c r="B48" s="238"/>
      <c r="C48" s="28" t="s">
        <v>36</v>
      </c>
      <c r="D48" s="56" t="s">
        <v>132</v>
      </c>
      <c r="E48" s="56" t="s">
        <v>133</v>
      </c>
      <c r="F48" s="57" t="s">
        <v>72</v>
      </c>
    </row>
    <row r="49" spans="2:6" ht="13.5" thickBot="1">
      <c r="B49" s="238"/>
      <c r="C49" s="23" t="s">
        <v>134</v>
      </c>
      <c r="D49" s="16">
        <v>1</v>
      </c>
      <c r="E49" s="14">
        <v>4</v>
      </c>
      <c r="F49" s="54"/>
    </row>
    <row r="50" spans="2:6" ht="13.5" thickBot="1">
      <c r="B50" s="238"/>
      <c r="C50" s="23" t="s">
        <v>135</v>
      </c>
      <c r="D50" s="16">
        <v>2</v>
      </c>
      <c r="E50" s="14">
        <v>4</v>
      </c>
      <c r="F50" s="54"/>
    </row>
    <row r="51" spans="2:6" ht="13.5" thickBot="1">
      <c r="B51" s="238"/>
      <c r="C51" s="23" t="s">
        <v>136</v>
      </c>
      <c r="D51" s="16">
        <v>4</v>
      </c>
      <c r="E51" s="58">
        <v>5</v>
      </c>
      <c r="F51" s="55"/>
    </row>
    <row r="52" spans="2:6" ht="13.5" thickBot="1">
      <c r="B52" s="238"/>
      <c r="C52" s="42"/>
      <c r="D52" s="46" t="s">
        <v>131</v>
      </c>
      <c r="E52" s="45"/>
      <c r="F52" s="43"/>
    </row>
    <row r="53" spans="2:6" ht="13.5" thickBot="1">
      <c r="B53" s="238"/>
      <c r="C53" s="28" t="s">
        <v>37</v>
      </c>
      <c r="D53" s="66" t="s">
        <v>132</v>
      </c>
      <c r="E53" s="56" t="s">
        <v>133</v>
      </c>
      <c r="F53" s="57" t="s">
        <v>72</v>
      </c>
    </row>
    <row r="54" spans="2:6" ht="13.5" thickBot="1">
      <c r="B54" s="238"/>
      <c r="C54" s="23" t="s">
        <v>134</v>
      </c>
      <c r="D54" s="67">
        <v>3</v>
      </c>
      <c r="E54" s="14">
        <v>5</v>
      </c>
      <c r="F54" s="54"/>
    </row>
    <row r="55" spans="2:6" ht="13.5" thickBot="1">
      <c r="B55" s="238"/>
      <c r="C55" s="23" t="s">
        <v>135</v>
      </c>
      <c r="D55" s="67">
        <v>4</v>
      </c>
      <c r="E55" s="14">
        <v>5</v>
      </c>
      <c r="F55" s="54"/>
    </row>
    <row r="56" spans="2:6" ht="13.5" thickBot="1">
      <c r="B56" s="243"/>
      <c r="C56" s="23" t="s">
        <v>136</v>
      </c>
      <c r="D56" s="68">
        <v>5</v>
      </c>
      <c r="E56" s="58">
        <v>5</v>
      </c>
      <c r="F56" s="55"/>
    </row>
    <row r="57" spans="2:6" ht="13.5" thickBot="1">
      <c r="B57" s="42"/>
      <c r="C57" s="45"/>
      <c r="D57" s="46" t="s">
        <v>137</v>
      </c>
      <c r="E57" s="45"/>
      <c r="F57" s="43"/>
    </row>
    <row r="58" spans="2:6" ht="13.5" thickBot="1">
      <c r="B58" s="237" t="s">
        <v>138</v>
      </c>
      <c r="C58" s="32"/>
      <c r="D58" s="69" t="s">
        <v>139</v>
      </c>
      <c r="E58" s="244" t="s">
        <v>140</v>
      </c>
      <c r="F58" s="245"/>
    </row>
    <row r="59" spans="2:6" ht="13.5" thickBot="1">
      <c r="B59" s="238"/>
      <c r="C59" s="24" t="s">
        <v>141</v>
      </c>
      <c r="D59" s="70">
        <v>4</v>
      </c>
      <c r="E59" s="14">
        <v>5</v>
      </c>
      <c r="F59" s="54" t="s">
        <v>72</v>
      </c>
    </row>
    <row r="60" spans="2:6" ht="13.5" thickBot="1">
      <c r="B60" s="238"/>
      <c r="C60" s="24" t="s">
        <v>142</v>
      </c>
      <c r="D60" s="71">
        <v>5</v>
      </c>
      <c r="E60" s="58">
        <v>5</v>
      </c>
      <c r="F60" s="55" t="s">
        <v>75</v>
      </c>
    </row>
    <row r="61" spans="2:6" ht="13.5" thickBot="1">
      <c r="B61" s="239"/>
      <c r="C61" s="241" t="s">
        <v>55</v>
      </c>
      <c r="D61" s="242"/>
      <c r="E61" s="242"/>
      <c r="F61" s="44"/>
    </row>
    <row r="62" spans="2:6" ht="12.75">
      <c r="B62" s="239"/>
      <c r="C62" s="31"/>
      <c r="D62" s="64" t="s">
        <v>56</v>
      </c>
      <c r="E62" s="73">
        <v>4</v>
      </c>
      <c r="F62" s="57" t="s">
        <v>72</v>
      </c>
    </row>
    <row r="63" spans="2:6" ht="12.75">
      <c r="B63" s="239"/>
      <c r="C63" s="22"/>
      <c r="D63" s="72" t="s">
        <v>57</v>
      </c>
      <c r="E63" s="14">
        <v>5</v>
      </c>
      <c r="F63" s="54" t="s">
        <v>72</v>
      </c>
    </row>
    <row r="64" spans="2:6" ht="12.75">
      <c r="B64" s="239"/>
      <c r="C64" s="22"/>
      <c r="D64" s="72" t="s">
        <v>58</v>
      </c>
      <c r="E64" s="14">
        <v>5</v>
      </c>
      <c r="F64" s="54" t="s">
        <v>72</v>
      </c>
    </row>
    <row r="65" spans="2:6" ht="12.75">
      <c r="B65" s="239"/>
      <c r="C65" s="22"/>
      <c r="D65" s="72" t="s">
        <v>59</v>
      </c>
      <c r="E65" s="14">
        <v>5</v>
      </c>
      <c r="F65" s="54" t="s">
        <v>72</v>
      </c>
    </row>
    <row r="66" spans="2:6" ht="12.75">
      <c r="B66" s="239"/>
      <c r="C66" s="22"/>
      <c r="D66" s="72" t="s">
        <v>60</v>
      </c>
      <c r="E66" s="14">
        <v>5</v>
      </c>
      <c r="F66" s="54" t="s">
        <v>72</v>
      </c>
    </row>
    <row r="67" spans="2:6" ht="12.75">
      <c r="B67" s="239"/>
      <c r="C67" s="22"/>
      <c r="D67" s="72" t="s">
        <v>61</v>
      </c>
      <c r="E67" s="14">
        <v>5</v>
      </c>
      <c r="F67" s="54" t="s">
        <v>72</v>
      </c>
    </row>
    <row r="68" spans="2:6" ht="12.75">
      <c r="B68" s="239"/>
      <c r="C68" s="22"/>
      <c r="D68" s="72" t="s">
        <v>62</v>
      </c>
      <c r="E68" s="14">
        <v>5</v>
      </c>
      <c r="F68" s="54" t="s">
        <v>72</v>
      </c>
    </row>
    <row r="69" spans="2:6" ht="12.75">
      <c r="B69" s="239"/>
      <c r="C69" s="22"/>
      <c r="D69" s="72" t="s">
        <v>63</v>
      </c>
      <c r="E69" s="14">
        <v>5</v>
      </c>
      <c r="F69" s="54" t="s">
        <v>72</v>
      </c>
    </row>
    <row r="70" spans="2:6" ht="12.75">
      <c r="B70" s="239"/>
      <c r="C70" s="22"/>
      <c r="D70" s="72" t="s">
        <v>64</v>
      </c>
      <c r="E70" s="14">
        <v>4</v>
      </c>
      <c r="F70" s="54" t="s">
        <v>72</v>
      </c>
    </row>
    <row r="71" spans="2:6" ht="12.75">
      <c r="B71" s="239"/>
      <c r="C71" s="22"/>
      <c r="D71" s="72" t="s">
        <v>65</v>
      </c>
      <c r="E71" s="14">
        <v>5</v>
      </c>
      <c r="F71" s="54" t="s">
        <v>72</v>
      </c>
    </row>
    <row r="72" spans="2:6" ht="13.5" thickBot="1">
      <c r="B72" s="240"/>
      <c r="C72" s="24"/>
      <c r="D72" s="65" t="s">
        <v>117</v>
      </c>
      <c r="E72" s="58">
        <v>5</v>
      </c>
      <c r="F72" s="55" t="s">
        <v>72</v>
      </c>
    </row>
  </sheetData>
  <sheetProtection/>
  <mergeCells count="17">
    <mergeCell ref="B58:B72"/>
    <mergeCell ref="C61:E61"/>
    <mergeCell ref="B47:B56"/>
    <mergeCell ref="E58:F58"/>
    <mergeCell ref="C23:D23"/>
    <mergeCell ref="B25:B37"/>
    <mergeCell ref="C26:C37"/>
    <mergeCell ref="B45:B46"/>
    <mergeCell ref="C45:D45"/>
    <mergeCell ref="C46:D46"/>
    <mergeCell ref="C3:C6"/>
    <mergeCell ref="B17:B20"/>
    <mergeCell ref="C17:C18"/>
    <mergeCell ref="D17:D18"/>
    <mergeCell ref="C19:C20"/>
    <mergeCell ref="B11:B13"/>
    <mergeCell ref="C11:C1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K174"/>
  <sheetViews>
    <sheetView zoomScalePageLayoutView="0" workbookViewId="0" topLeftCell="K1">
      <selection activeCell="K2" sqref="K2"/>
    </sheetView>
  </sheetViews>
  <sheetFormatPr defaultColWidth="11.421875" defaultRowHeight="12.75"/>
  <cols>
    <col min="1" max="10" width="0" style="0" hidden="1" customWidth="1"/>
  </cols>
  <sheetData>
    <row r="1" spans="1:11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2.75">
      <c r="A4" s="77"/>
      <c r="B4" s="95">
        <f>+sumpreg1EAF+'Test MiFID_JMP EAFI'!H34+'Test MiFID_JMP EAFI'!H50</f>
        <v>3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4.25">
      <c r="A8" s="103"/>
      <c r="B8" s="96"/>
      <c r="C8" s="96"/>
      <c r="D8" s="77"/>
      <c r="E8" s="77"/>
      <c r="F8" s="77"/>
      <c r="G8" s="77"/>
      <c r="H8" s="77"/>
      <c r="I8" s="77"/>
      <c r="J8" s="77"/>
      <c r="K8" s="77"/>
    </row>
    <row r="9" spans="1:11" ht="12.75">
      <c r="A9" s="104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2.75">
      <c r="A10" s="104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2.75">
      <c r="A11" s="77"/>
      <c r="B11" s="89">
        <v>0.2</v>
      </c>
      <c r="C11" s="77"/>
      <c r="D11" s="92">
        <f>+D15+D23+D30+D45</f>
        <v>2.4000000000000004</v>
      </c>
      <c r="E11" s="77"/>
      <c r="F11" s="77"/>
      <c r="G11" s="77"/>
      <c r="H11" s="77"/>
      <c r="I11" s="77"/>
      <c r="J11" s="77"/>
      <c r="K11" s="77"/>
    </row>
    <row r="12" spans="1:11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2.75">
      <c r="A13" s="80"/>
      <c r="B13" s="258" t="s">
        <v>150</v>
      </c>
      <c r="C13" s="258" t="s">
        <v>151</v>
      </c>
      <c r="D13" s="260" t="s">
        <v>152</v>
      </c>
      <c r="E13" s="90">
        <v>0.2</v>
      </c>
      <c r="F13" s="78"/>
      <c r="G13" s="78"/>
      <c r="H13" s="78"/>
      <c r="I13" s="78"/>
      <c r="J13" s="78"/>
      <c r="K13" s="78"/>
    </row>
    <row r="14" spans="1:11" ht="12.75">
      <c r="A14" s="77"/>
      <c r="B14" s="259"/>
      <c r="C14" s="259"/>
      <c r="D14" s="260"/>
      <c r="E14" s="77"/>
      <c r="F14" s="77"/>
      <c r="G14" s="77"/>
      <c r="H14" s="77"/>
      <c r="I14" s="77"/>
      <c r="J14" s="77"/>
      <c r="K14" s="77"/>
    </row>
    <row r="15" spans="1:11" ht="12.75">
      <c r="A15" s="81"/>
      <c r="B15" s="3">
        <v>20</v>
      </c>
      <c r="C15" s="6">
        <f>+'Test MiFID_JMP EAFI'!H27*B15*$B$11*$E$13</f>
        <v>0.8</v>
      </c>
      <c r="D15" s="255">
        <f>SUM(C15:C19)</f>
        <v>0.8</v>
      </c>
      <c r="E15" s="77"/>
      <c r="F15" s="77"/>
      <c r="G15" s="77"/>
      <c r="H15" s="77"/>
      <c r="I15" s="77"/>
      <c r="J15" s="77"/>
      <c r="K15" s="77"/>
    </row>
    <row r="16" spans="1:11" ht="12.75">
      <c r="A16" s="81"/>
      <c r="B16" s="3">
        <v>50</v>
      </c>
      <c r="C16" s="6">
        <f>+'Test MiFID_JMP EAFI'!H28*B16*$B$11*$E$13</f>
        <v>0</v>
      </c>
      <c r="D16" s="256"/>
      <c r="E16" s="77"/>
      <c r="F16" s="77"/>
      <c r="G16" s="77"/>
      <c r="H16" s="77"/>
      <c r="I16" s="77"/>
      <c r="J16" s="77"/>
      <c r="K16" s="77"/>
    </row>
    <row r="17" spans="1:11" ht="12.75">
      <c r="A17" s="85"/>
      <c r="B17" s="3">
        <v>75</v>
      </c>
      <c r="C17" s="6">
        <f>+'Test MiFID_JMP EAFI'!H29*B17*$B$11*$E$13</f>
        <v>0</v>
      </c>
      <c r="D17" s="256"/>
      <c r="E17" s="77"/>
      <c r="F17" s="77"/>
      <c r="G17" s="77"/>
      <c r="H17" s="77"/>
      <c r="I17" s="77"/>
      <c r="J17" s="77"/>
      <c r="K17" s="77"/>
    </row>
    <row r="18" spans="1:11" ht="12.75">
      <c r="A18" s="85"/>
      <c r="B18" s="3">
        <v>100</v>
      </c>
      <c r="C18" s="6">
        <f>+'Test MiFID_JMP EAFI'!H30*B18*$B$11*$E$13</f>
        <v>0</v>
      </c>
      <c r="D18" s="256"/>
      <c r="E18" s="77"/>
      <c r="F18" s="77"/>
      <c r="G18" s="77"/>
      <c r="H18" s="77"/>
      <c r="I18" s="77"/>
      <c r="J18" s="77"/>
      <c r="K18" s="77"/>
    </row>
    <row r="19" spans="1:11" ht="12.75">
      <c r="A19" s="91"/>
      <c r="B19" s="3">
        <v>0</v>
      </c>
      <c r="C19" s="6">
        <f>+'Test MiFID_JMP EAFI'!H31*B19*$B$11*$E$13</f>
        <v>0</v>
      </c>
      <c r="D19" s="257"/>
      <c r="E19" s="77"/>
      <c r="F19" s="77"/>
      <c r="G19" s="77"/>
      <c r="H19" s="77"/>
      <c r="I19" s="77"/>
      <c r="J19" s="77"/>
      <c r="K19" s="77"/>
    </row>
    <row r="20" spans="1:11" ht="12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2.75">
      <c r="A21" s="80"/>
      <c r="B21" s="258" t="s">
        <v>150</v>
      </c>
      <c r="C21" s="258" t="s">
        <v>151</v>
      </c>
      <c r="D21" s="260" t="s">
        <v>152</v>
      </c>
      <c r="E21" s="90">
        <v>0.4</v>
      </c>
      <c r="F21" s="78"/>
      <c r="G21" s="78"/>
      <c r="H21" s="78"/>
      <c r="I21" s="78"/>
      <c r="J21" s="78"/>
      <c r="K21" s="78"/>
    </row>
    <row r="22" spans="1:11" ht="12.75">
      <c r="A22" s="77"/>
      <c r="B22" s="259"/>
      <c r="C22" s="259"/>
      <c r="D22" s="260"/>
      <c r="E22" s="77"/>
      <c r="F22" s="77"/>
      <c r="G22" s="77"/>
      <c r="H22" s="77"/>
      <c r="I22" s="77"/>
      <c r="J22" s="77"/>
      <c r="K22" s="77"/>
    </row>
    <row r="23" spans="1:11" ht="12.75">
      <c r="A23" s="81"/>
      <c r="B23" s="3">
        <v>100</v>
      </c>
      <c r="C23" s="6">
        <f>+'Test MiFID_JMP EAFI'!H36*B23*$B$11*$E$21</f>
        <v>0</v>
      </c>
      <c r="D23" s="266">
        <f>SUM(C23:C26)</f>
        <v>1.6</v>
      </c>
      <c r="E23" s="77"/>
      <c r="F23" s="77"/>
      <c r="G23" s="77"/>
      <c r="H23" s="77"/>
      <c r="I23" s="77"/>
      <c r="J23" s="77"/>
      <c r="K23" s="77"/>
    </row>
    <row r="24" spans="1:11" ht="12.75">
      <c r="A24" s="81"/>
      <c r="B24" s="3">
        <v>75</v>
      </c>
      <c r="C24" s="6">
        <f>+'Test MiFID_JMP EAFI'!H37*B24*$B$11*$E$21</f>
        <v>0</v>
      </c>
      <c r="D24" s="266"/>
      <c r="E24" s="77"/>
      <c r="F24" s="77"/>
      <c r="G24" s="77"/>
      <c r="H24" s="77"/>
      <c r="I24" s="77"/>
      <c r="J24" s="77"/>
      <c r="K24" s="77"/>
    </row>
    <row r="25" spans="1:11" ht="12.75">
      <c r="A25" s="85"/>
      <c r="B25" s="3">
        <v>50</v>
      </c>
      <c r="C25" s="6">
        <f>+'Test MiFID_JMP EAFI'!H38*B25*$B$11*$E$21</f>
        <v>0</v>
      </c>
      <c r="D25" s="266"/>
      <c r="E25" s="77"/>
      <c r="F25" s="77"/>
      <c r="G25" s="77"/>
      <c r="H25" s="77"/>
      <c r="I25" s="77"/>
      <c r="J25" s="77"/>
      <c r="K25" s="77"/>
    </row>
    <row r="26" spans="1:11" ht="12.75">
      <c r="A26" s="85"/>
      <c r="B26" s="3">
        <v>20</v>
      </c>
      <c r="C26" s="6">
        <f>+'Test MiFID_JMP EAFI'!H39*B26*$B$11*$E$21</f>
        <v>1.6</v>
      </c>
      <c r="D26" s="266"/>
      <c r="E26" s="77"/>
      <c r="F26" s="77"/>
      <c r="G26" s="77"/>
      <c r="H26" s="77"/>
      <c r="I26" s="77"/>
      <c r="J26" s="77"/>
      <c r="K26" s="77"/>
    </row>
    <row r="27" spans="1:11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2.75">
      <c r="A28" s="80"/>
      <c r="B28" s="258" t="s">
        <v>150</v>
      </c>
      <c r="C28" s="258" t="s">
        <v>151</v>
      </c>
      <c r="D28" s="260" t="s">
        <v>152</v>
      </c>
      <c r="E28" s="90">
        <v>0.2</v>
      </c>
      <c r="F28" s="78"/>
      <c r="G28" s="78"/>
      <c r="H28" s="78"/>
      <c r="I28" s="78"/>
      <c r="J28" s="78"/>
      <c r="K28" s="78"/>
    </row>
    <row r="29" spans="1:11" ht="12.75">
      <c r="A29" s="77"/>
      <c r="B29" s="259"/>
      <c r="C29" s="259"/>
      <c r="D29" s="260"/>
      <c r="E29" s="77"/>
      <c r="F29" s="77"/>
      <c r="G29" s="77"/>
      <c r="H29" s="77"/>
      <c r="I29" s="77"/>
      <c r="J29" s="77"/>
      <c r="K29" s="77"/>
    </row>
    <row r="30" spans="1:11" ht="12.75">
      <c r="A30" s="81"/>
      <c r="B30" s="3">
        <v>100</v>
      </c>
      <c r="C30" s="6">
        <f>+'Test MiFID_JMP EAFI'!H44*B30*$B$11*$E$28</f>
        <v>0</v>
      </c>
      <c r="D30" s="266">
        <f>SUM(C30:C34)</f>
        <v>0</v>
      </c>
      <c r="E30" s="77"/>
      <c r="F30" s="77"/>
      <c r="G30" s="77"/>
      <c r="H30" s="77"/>
      <c r="I30" s="77"/>
      <c r="J30" s="77"/>
      <c r="K30" s="77"/>
    </row>
    <row r="31" spans="1:11" ht="12.75">
      <c r="A31" s="81"/>
      <c r="B31" s="3">
        <v>90</v>
      </c>
      <c r="C31" s="6">
        <f>+'Test MiFID_JMP EAFI'!H45*B31*$B$11*$E$28</f>
        <v>0</v>
      </c>
      <c r="D31" s="266"/>
      <c r="E31" s="77"/>
      <c r="F31" s="77"/>
      <c r="G31" s="77"/>
      <c r="H31" s="77"/>
      <c r="I31" s="77"/>
      <c r="J31" s="77"/>
      <c r="K31" s="77"/>
    </row>
    <row r="32" spans="1:11" ht="12.75">
      <c r="A32" s="81"/>
      <c r="B32" s="3">
        <v>75</v>
      </c>
      <c r="C32" s="4">
        <f>IF('Test MiFID_JMP EAFI'!G47=TRUE,B32*$B$49*$E$51,0)</f>
        <v>0</v>
      </c>
      <c r="D32" s="266"/>
      <c r="E32" s="77"/>
      <c r="F32" s="77"/>
      <c r="G32" s="77"/>
      <c r="H32" s="77"/>
      <c r="I32" s="77"/>
      <c r="J32" s="77"/>
      <c r="K32" s="77"/>
    </row>
    <row r="33" spans="1:11" ht="12.75">
      <c r="A33" s="85"/>
      <c r="B33" s="3">
        <v>50</v>
      </c>
      <c r="C33" s="4">
        <f>IF('Test MiFID_JMP EAFI'!G48=TRUE,B33*$B$49*$E$51,0)</f>
        <v>0</v>
      </c>
      <c r="D33" s="266"/>
      <c r="E33" s="77"/>
      <c r="F33" s="77"/>
      <c r="G33" s="77"/>
      <c r="H33" s="77"/>
      <c r="I33" s="77"/>
      <c r="J33" s="77"/>
      <c r="K33" s="77"/>
    </row>
    <row r="34" spans="1:11" ht="12.75">
      <c r="A34" s="85"/>
      <c r="B34" s="3">
        <v>20</v>
      </c>
      <c r="C34" s="4">
        <f>IF('Test MiFID_JMP EAFI'!G49=TRUE,B34*$B$49*$E$51,0)</f>
        <v>0</v>
      </c>
      <c r="D34" s="266"/>
      <c r="E34" s="77"/>
      <c r="F34" s="77"/>
      <c r="G34" s="77"/>
      <c r="H34" s="77"/>
      <c r="I34" s="77"/>
      <c r="J34" s="77"/>
      <c r="K34" s="77"/>
    </row>
    <row r="35" spans="1:11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12.75">
      <c r="A38" s="81"/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12.75">
      <c r="A39" s="81"/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12.75">
      <c r="A40" s="81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12.75">
      <c r="A41" s="81"/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ht="12.75">
      <c r="A43" s="78"/>
      <c r="B43" s="258" t="s">
        <v>150</v>
      </c>
      <c r="C43" s="258" t="s">
        <v>151</v>
      </c>
      <c r="D43" s="260" t="s">
        <v>152</v>
      </c>
      <c r="E43" s="90">
        <v>0.2</v>
      </c>
      <c r="F43" s="78"/>
      <c r="G43" s="78"/>
      <c r="H43" s="78"/>
      <c r="I43" s="78"/>
      <c r="J43" s="78"/>
      <c r="K43" s="78"/>
    </row>
    <row r="44" spans="1:11" ht="12.75">
      <c r="A44" s="83"/>
      <c r="B44" s="259"/>
      <c r="C44" s="259"/>
      <c r="D44" s="260"/>
      <c r="E44" s="77"/>
      <c r="F44" s="77"/>
      <c r="G44" s="77"/>
      <c r="H44" s="77"/>
      <c r="I44" s="77"/>
      <c r="J44" s="77"/>
      <c r="K44" s="77"/>
    </row>
    <row r="45" spans="1:11" ht="12.75">
      <c r="A45" s="84"/>
      <c r="B45" s="3">
        <v>25</v>
      </c>
      <c r="C45" s="4">
        <f>IF('Test MiFID_JMP EAFI'!G63=TRUE,B45*$B$11*$E$43,0)</f>
        <v>0</v>
      </c>
      <c r="D45" s="266">
        <f>SUM(C45:C47)</f>
        <v>0</v>
      </c>
      <c r="E45" s="77"/>
      <c r="F45" s="77"/>
      <c r="G45" s="77"/>
      <c r="H45" s="77"/>
      <c r="I45" s="77"/>
      <c r="J45" s="77"/>
      <c r="K45" s="77"/>
    </row>
    <row r="46" spans="1:11" ht="12.75">
      <c r="A46" s="84"/>
      <c r="B46" s="3">
        <v>50</v>
      </c>
      <c r="C46" s="4">
        <f>IF('Test MiFID_JMP EAFI'!G64=TRUE,B46*$B$11*$E$43,0)</f>
        <v>0</v>
      </c>
      <c r="D46" s="266"/>
      <c r="E46" s="77"/>
      <c r="F46" s="77"/>
      <c r="G46" s="77"/>
      <c r="H46" s="77"/>
      <c r="I46" s="77"/>
      <c r="J46" s="77"/>
      <c r="K46" s="77"/>
    </row>
    <row r="47" spans="1:11" ht="12.75">
      <c r="A47" s="84"/>
      <c r="B47" s="3">
        <v>100</v>
      </c>
      <c r="C47" s="4">
        <f>IF('Test MiFID_JMP EAFI'!G65=TRUE,B47*$B$11*$E$43,0)</f>
        <v>0</v>
      </c>
      <c r="D47" s="266"/>
      <c r="E47" s="77"/>
      <c r="F47" s="77"/>
      <c r="G47" s="77"/>
      <c r="H47" s="77"/>
      <c r="I47" s="77"/>
      <c r="J47" s="77"/>
      <c r="K47" s="77"/>
    </row>
    <row r="48" spans="1:11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12.75">
      <c r="A49" s="77"/>
      <c r="B49" s="89">
        <v>0.4</v>
      </c>
      <c r="C49" s="77"/>
      <c r="D49" s="92" t="e">
        <f>+D53+D60+D68+D76</f>
        <v>#REF!</v>
      </c>
      <c r="E49" s="77"/>
      <c r="F49" s="77"/>
      <c r="G49" s="77"/>
      <c r="H49" s="77"/>
      <c r="I49" s="77"/>
      <c r="J49" s="77"/>
      <c r="K49" s="77"/>
    </row>
    <row r="50" spans="1:11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1:11" ht="12.75">
      <c r="A51" s="78"/>
      <c r="B51" s="258" t="s">
        <v>150</v>
      </c>
      <c r="C51" s="258" t="s">
        <v>151</v>
      </c>
      <c r="D51" s="260" t="s">
        <v>152</v>
      </c>
      <c r="E51" s="90">
        <v>0.05</v>
      </c>
      <c r="F51" s="78"/>
      <c r="G51" s="78"/>
      <c r="H51" s="78"/>
      <c r="I51" s="78"/>
      <c r="J51" s="78"/>
      <c r="K51" s="78"/>
    </row>
    <row r="52" spans="1:11" ht="12.75">
      <c r="A52" s="77"/>
      <c r="B52" s="259"/>
      <c r="C52" s="259"/>
      <c r="D52" s="260"/>
      <c r="E52" s="77"/>
      <c r="F52" s="77"/>
      <c r="G52" s="77"/>
      <c r="H52" s="77"/>
      <c r="I52" s="77"/>
      <c r="J52" s="77"/>
      <c r="K52" s="77"/>
    </row>
    <row r="53" spans="1:11" ht="12.75">
      <c r="A53" s="77"/>
      <c r="B53" s="3">
        <v>100</v>
      </c>
      <c r="C53" s="4">
        <f>IF('Test MiFID_JMP EAFI'!G71=TRUE,B53*$B$49*$E$51,0)</f>
        <v>0</v>
      </c>
      <c r="D53" s="266">
        <f>SUM(C53:C56)</f>
        <v>0.4</v>
      </c>
      <c r="E53" s="77"/>
      <c r="F53" s="77"/>
      <c r="G53" s="77"/>
      <c r="H53" s="77"/>
      <c r="I53" s="77"/>
      <c r="J53" s="77"/>
      <c r="K53" s="77"/>
    </row>
    <row r="54" spans="1:11" ht="12.75">
      <c r="A54" s="77"/>
      <c r="B54" s="3">
        <v>75</v>
      </c>
      <c r="C54" s="4">
        <f>IF('Test MiFID_JMP EAFI'!G72=TRUE,B54*$B$49*$E$51,0)</f>
        <v>0</v>
      </c>
      <c r="D54" s="266"/>
      <c r="E54" s="77"/>
      <c r="F54" s="77"/>
      <c r="G54" s="77"/>
      <c r="H54" s="77"/>
      <c r="I54" s="77"/>
      <c r="J54" s="77"/>
      <c r="K54" s="77"/>
    </row>
    <row r="55" spans="1:11" ht="12.75">
      <c r="A55" s="77"/>
      <c r="B55" s="3">
        <v>50</v>
      </c>
      <c r="C55" s="4">
        <f>IF('Test MiFID_JMP EAFI'!G74=TRUE,B55*$B$49*$E$51,0)</f>
        <v>0</v>
      </c>
      <c r="D55" s="266"/>
      <c r="E55" s="77"/>
      <c r="F55" s="77"/>
      <c r="G55" s="77"/>
      <c r="H55" s="77"/>
      <c r="I55" s="77"/>
      <c r="J55" s="77"/>
      <c r="K55" s="77"/>
    </row>
    <row r="56" spans="1:11" ht="12.75">
      <c r="A56" s="77"/>
      <c r="B56" s="3">
        <v>20</v>
      </c>
      <c r="C56" s="4">
        <f>IF('Test MiFID_JMP EAFI'!G75=TRUE,B56*$B$49*$E$51,0)</f>
        <v>0.4</v>
      </c>
      <c r="D56" s="266"/>
      <c r="E56" s="77"/>
      <c r="F56" s="77"/>
      <c r="G56" s="77"/>
      <c r="H56" s="77"/>
      <c r="I56" s="77"/>
      <c r="J56" s="77"/>
      <c r="K56" s="77"/>
    </row>
    <row r="57" spans="1:11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ht="12.75">
      <c r="A58" s="78"/>
      <c r="B58" s="258" t="s">
        <v>150</v>
      </c>
      <c r="C58" s="258" t="s">
        <v>151</v>
      </c>
      <c r="D58" s="260" t="s">
        <v>152</v>
      </c>
      <c r="E58" s="90">
        <v>0.4</v>
      </c>
      <c r="F58" s="78"/>
      <c r="G58" s="78"/>
      <c r="H58" s="78"/>
      <c r="I58" s="78"/>
      <c r="J58" s="78"/>
      <c r="K58" s="78"/>
    </row>
    <row r="59" spans="1:11" ht="12.75">
      <c r="A59" s="77"/>
      <c r="B59" s="259"/>
      <c r="C59" s="259"/>
      <c r="D59" s="260"/>
      <c r="E59" s="77"/>
      <c r="F59" s="77"/>
      <c r="G59" s="77"/>
      <c r="H59" s="77"/>
      <c r="I59" s="77"/>
      <c r="J59" s="77"/>
      <c r="K59" s="77"/>
    </row>
    <row r="60" spans="1:11" ht="12.75">
      <c r="A60" s="77"/>
      <c r="B60" s="3">
        <v>5</v>
      </c>
      <c r="C60" s="6">
        <f>IF('Test MiFID_JMP EAFI'!G79=TRUE,B60*$B$49*$E$58,0)</f>
        <v>0.8</v>
      </c>
      <c r="D60" s="255">
        <f>SUM(C60:C64)</f>
        <v>0.8</v>
      </c>
      <c r="E60" s="77"/>
      <c r="F60" s="77"/>
      <c r="G60" s="77"/>
      <c r="H60" s="77"/>
      <c r="I60" s="77"/>
      <c r="J60" s="77"/>
      <c r="K60" s="77"/>
    </row>
    <row r="61" spans="1:11" ht="12.75">
      <c r="A61" s="77"/>
      <c r="B61" s="3">
        <v>20</v>
      </c>
      <c r="C61" s="6">
        <f>IF('Test MiFID_JMP EAFI'!G81=TRUE,B61*$B$49*$E$58,0)</f>
        <v>0</v>
      </c>
      <c r="D61" s="256"/>
      <c r="E61" s="77"/>
      <c r="F61" s="77"/>
      <c r="G61" s="77"/>
      <c r="H61" s="77"/>
      <c r="I61" s="77"/>
      <c r="J61" s="77"/>
      <c r="K61" s="77"/>
    </row>
    <row r="62" spans="1:11" ht="12.75">
      <c r="A62" s="77"/>
      <c r="B62" s="3">
        <v>50</v>
      </c>
      <c r="C62" s="6">
        <f>IF('Test MiFID_JMP EAFI'!G83=TRUE,B62*$B$49*$E$58,0)</f>
        <v>0</v>
      </c>
      <c r="D62" s="256"/>
      <c r="E62" s="77"/>
      <c r="F62" s="77"/>
      <c r="G62" s="77"/>
      <c r="H62" s="77"/>
      <c r="I62" s="77"/>
      <c r="J62" s="77"/>
      <c r="K62" s="77"/>
    </row>
    <row r="63" spans="1:11" ht="12.75">
      <c r="A63" s="77"/>
      <c r="B63" s="3">
        <v>75</v>
      </c>
      <c r="C63" s="6">
        <f>IF('Test MiFID_JMP EAFI'!G85=TRUE,B63*$B$49*$E$58,0)</f>
        <v>0</v>
      </c>
      <c r="D63" s="256"/>
      <c r="E63" s="77"/>
      <c r="F63" s="77"/>
      <c r="G63" s="77"/>
      <c r="H63" s="77"/>
      <c r="I63" s="77"/>
      <c r="J63" s="77"/>
      <c r="K63" s="77"/>
    </row>
    <row r="64" spans="1:11" ht="12.75">
      <c r="A64" s="77"/>
      <c r="B64" s="3">
        <v>100</v>
      </c>
      <c r="C64" s="6">
        <f>IF('Test MiFID_JMP EAFI'!G87=TRUE,B64*$B$49*$E$58,0)</f>
        <v>0</v>
      </c>
      <c r="D64" s="257"/>
      <c r="E64" s="77"/>
      <c r="F64" s="77"/>
      <c r="G64" s="77"/>
      <c r="H64" s="77"/>
      <c r="I64" s="77"/>
      <c r="J64" s="77"/>
      <c r="K64" s="77"/>
    </row>
    <row r="65" spans="1:11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 ht="12.75">
      <c r="A66" s="78"/>
      <c r="B66" s="258" t="s">
        <v>150</v>
      </c>
      <c r="C66" s="258" t="s">
        <v>151</v>
      </c>
      <c r="D66" s="260" t="s">
        <v>152</v>
      </c>
      <c r="E66" s="90">
        <v>0.05</v>
      </c>
      <c r="F66" s="78"/>
      <c r="G66" s="78"/>
      <c r="H66" s="78"/>
      <c r="I66" s="78"/>
      <c r="J66" s="78"/>
      <c r="K66" s="78"/>
    </row>
    <row r="67" spans="1:11" ht="12.75">
      <c r="A67" s="78"/>
      <c r="B67" s="259"/>
      <c r="C67" s="259"/>
      <c r="D67" s="260"/>
      <c r="E67" s="77"/>
      <c r="F67" s="77"/>
      <c r="G67" s="77"/>
      <c r="H67" s="77"/>
      <c r="I67" s="77"/>
      <c r="J67" s="77"/>
      <c r="K67" s="77"/>
    </row>
    <row r="68" spans="1:11" ht="12.75">
      <c r="A68" s="77"/>
      <c r="B68" s="3">
        <v>20</v>
      </c>
      <c r="C68" s="4" t="e">
        <f>IF('Test MiFID_JMP EAFI'!#REF!=TRUE,B68*$B$49*$E$66,0)</f>
        <v>#REF!</v>
      </c>
      <c r="D68" s="266" t="e">
        <f>SUM(C68:C71)</f>
        <v>#REF!</v>
      </c>
      <c r="E68" s="77"/>
      <c r="F68" s="77"/>
      <c r="G68" s="77"/>
      <c r="H68" s="77"/>
      <c r="I68" s="77"/>
      <c r="J68" s="77"/>
      <c r="K68" s="77"/>
    </row>
    <row r="69" spans="1:11" ht="12.75">
      <c r="A69" s="77"/>
      <c r="B69" s="3">
        <v>50</v>
      </c>
      <c r="C69" s="4" t="e">
        <f>IF('Test MiFID_JMP EAFI'!#REF!=TRUE,B69*$B$49*$E$66,0)</f>
        <v>#REF!</v>
      </c>
      <c r="D69" s="266"/>
      <c r="E69" s="77"/>
      <c r="F69" s="77"/>
      <c r="G69" s="77"/>
      <c r="H69" s="77"/>
      <c r="I69" s="77"/>
      <c r="J69" s="77"/>
      <c r="K69" s="77"/>
    </row>
    <row r="70" spans="1:11" ht="12.75">
      <c r="A70" s="77"/>
      <c r="B70" s="3">
        <v>75</v>
      </c>
      <c r="C70" s="4" t="e">
        <f>IF('Test MiFID_JMP EAFI'!#REF!=TRUE,B70*$B$49*$E$66,0)</f>
        <v>#REF!</v>
      </c>
      <c r="D70" s="266"/>
      <c r="E70" s="77"/>
      <c r="F70" s="77"/>
      <c r="G70" s="77"/>
      <c r="H70" s="77"/>
      <c r="I70" s="77"/>
      <c r="J70" s="77"/>
      <c r="K70" s="77"/>
    </row>
    <row r="71" spans="1:11" ht="12.75">
      <c r="A71" s="77"/>
      <c r="B71" s="3">
        <v>100</v>
      </c>
      <c r="C71" s="4" t="e">
        <f>IF('Test MiFID_JMP EAFI'!#REF!=TRUE,B71*$B$49*$E$66,0)</f>
        <v>#REF!</v>
      </c>
      <c r="D71" s="266"/>
      <c r="E71" s="77"/>
      <c r="F71" s="77"/>
      <c r="G71" s="77"/>
      <c r="H71" s="77"/>
      <c r="I71" s="77"/>
      <c r="J71" s="77"/>
      <c r="K71" s="77"/>
    </row>
    <row r="72" spans="1:11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1:11" ht="12.75">
      <c r="A74" s="77"/>
      <c r="B74" s="258" t="s">
        <v>150</v>
      </c>
      <c r="C74" s="258" t="s">
        <v>151</v>
      </c>
      <c r="D74" s="260" t="s">
        <v>152</v>
      </c>
      <c r="E74" s="90">
        <v>0.5</v>
      </c>
      <c r="F74" s="77"/>
      <c r="G74" s="77"/>
      <c r="H74" s="77"/>
      <c r="I74" s="77"/>
      <c r="J74" s="77"/>
      <c r="K74" s="77"/>
    </row>
    <row r="75" spans="1:11" ht="12.75">
      <c r="A75" s="77"/>
      <c r="B75" s="259"/>
      <c r="C75" s="259"/>
      <c r="D75" s="260"/>
      <c r="E75" s="77"/>
      <c r="F75" s="77"/>
      <c r="G75" s="77"/>
      <c r="H75" s="77"/>
      <c r="I75" s="77"/>
      <c r="J75" s="77"/>
      <c r="K75" s="77"/>
    </row>
    <row r="76" spans="1:11" ht="12.75">
      <c r="A76" s="77"/>
      <c r="B76" s="3">
        <v>5</v>
      </c>
      <c r="C76" s="6" t="e">
        <f>IF('Test MiFID_JMP EAFI'!#REF!=TRUE,B76*$B$49*$E$74,0)</f>
        <v>#REF!</v>
      </c>
      <c r="D76" s="255" t="e">
        <f>SUM(C76:C80)</f>
        <v>#REF!</v>
      </c>
      <c r="E76" s="77"/>
      <c r="F76" s="77"/>
      <c r="G76" s="77"/>
      <c r="H76" s="77"/>
      <c r="I76" s="77"/>
      <c r="J76" s="77"/>
      <c r="K76" s="77"/>
    </row>
    <row r="77" spans="1:11" ht="12.75">
      <c r="A77" s="77"/>
      <c r="B77" s="3">
        <v>20</v>
      </c>
      <c r="C77" s="6" t="e">
        <f>IF('Test MiFID_JMP EAFI'!#REF!=TRUE,B77*$B$49*$E$74,0)</f>
        <v>#REF!</v>
      </c>
      <c r="D77" s="256"/>
      <c r="E77" s="77"/>
      <c r="F77" s="77"/>
      <c r="G77" s="77"/>
      <c r="H77" s="77"/>
      <c r="I77" s="77"/>
      <c r="J77" s="77"/>
      <c r="K77" s="77"/>
    </row>
    <row r="78" spans="1:11" ht="12.75">
      <c r="A78" s="77"/>
      <c r="B78" s="3">
        <v>50</v>
      </c>
      <c r="C78" s="6" t="e">
        <f>IF('Test MiFID_JMP EAFI'!#REF!=TRUE,B78*$B$49*$E$74,0)</f>
        <v>#REF!</v>
      </c>
      <c r="D78" s="256"/>
      <c r="E78" s="77"/>
      <c r="F78" s="77"/>
      <c r="G78" s="77"/>
      <c r="H78" s="77"/>
      <c r="I78" s="77"/>
      <c r="J78" s="77"/>
      <c r="K78" s="77"/>
    </row>
    <row r="79" spans="1:11" ht="12.75">
      <c r="A79" s="77"/>
      <c r="B79" s="3">
        <v>75</v>
      </c>
      <c r="C79" s="6" t="e">
        <f>IF('Test MiFID_JMP EAFI'!#REF!=TRUE,B79*$B$49*$E$74,0)</f>
        <v>#REF!</v>
      </c>
      <c r="D79" s="256"/>
      <c r="E79" s="77"/>
      <c r="F79" s="77"/>
      <c r="G79" s="77"/>
      <c r="H79" s="77"/>
      <c r="I79" s="77"/>
      <c r="J79" s="77"/>
      <c r="K79" s="77"/>
    </row>
    <row r="80" spans="1:11" ht="12.75">
      <c r="A80" s="77"/>
      <c r="B80" s="3">
        <v>100</v>
      </c>
      <c r="C80" s="6" t="e">
        <f>IF('Test MiFID_JMP EAFI'!#REF!=TRUE,B80*$B$49*$E$74,0)</f>
        <v>#REF!</v>
      </c>
      <c r="D80" s="257"/>
      <c r="E80" s="77"/>
      <c r="F80" s="77"/>
      <c r="G80" s="77"/>
      <c r="H80" s="77"/>
      <c r="I80" s="77"/>
      <c r="J80" s="77"/>
      <c r="K80" s="77"/>
    </row>
    <row r="81" spans="1:11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1:11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1:11" ht="12.75">
      <c r="A83" s="77"/>
      <c r="B83" s="89">
        <v>0.4</v>
      </c>
      <c r="C83" s="77"/>
      <c r="D83" s="92">
        <f>+D95+D102+D109+D125+D134</f>
        <v>21</v>
      </c>
      <c r="E83" s="77"/>
      <c r="F83" s="77"/>
      <c r="G83" s="77"/>
      <c r="H83" s="77"/>
      <c r="I83" s="77"/>
      <c r="J83" s="77"/>
      <c r="K83" s="77"/>
    </row>
    <row r="84" spans="1:11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1:11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 spans="1:11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1:11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1:11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1:11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1:11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1:11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1:11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1:11" ht="12.75">
      <c r="A93" s="78"/>
      <c r="B93" s="258" t="s">
        <v>150</v>
      </c>
      <c r="C93" s="258" t="s">
        <v>151</v>
      </c>
      <c r="D93" s="260" t="s">
        <v>152</v>
      </c>
      <c r="E93" s="90">
        <v>0.1</v>
      </c>
      <c r="F93" s="78"/>
      <c r="G93" s="78"/>
      <c r="H93" s="78"/>
      <c r="I93" s="78"/>
      <c r="J93" s="78"/>
      <c r="K93" s="78"/>
    </row>
    <row r="94" spans="1:11" ht="12.75">
      <c r="A94" s="77"/>
      <c r="B94" s="259"/>
      <c r="C94" s="259"/>
      <c r="D94" s="260"/>
      <c r="E94" s="77"/>
      <c r="F94" s="77"/>
      <c r="G94" s="77"/>
      <c r="H94" s="77"/>
      <c r="I94" s="77"/>
      <c r="J94" s="77"/>
      <c r="K94" s="77"/>
    </row>
    <row r="95" spans="1:11" ht="12.75">
      <c r="A95" s="77"/>
      <c r="B95" s="3">
        <v>0</v>
      </c>
      <c r="C95" s="4">
        <f>IF('Test MiFID_JMP EAFI'!G106=TRUE,B95*$B$83*$E$93,0)</f>
        <v>0</v>
      </c>
      <c r="D95" s="266">
        <f>SUM(C95:C98)</f>
        <v>3</v>
      </c>
      <c r="E95" s="77"/>
      <c r="F95" s="77"/>
      <c r="G95" s="77"/>
      <c r="H95" s="77"/>
      <c r="I95" s="77"/>
      <c r="J95" s="77"/>
      <c r="K95" s="77"/>
    </row>
    <row r="96" spans="1:11" ht="12.75">
      <c r="A96" s="77"/>
      <c r="B96" s="3">
        <v>50</v>
      </c>
      <c r="C96" s="4">
        <f>IF('Test MiFID_JMP EAFI'!G107=TRUE,B96*$B$83*$E$93,0)</f>
        <v>0</v>
      </c>
      <c r="D96" s="266"/>
      <c r="E96" s="77"/>
      <c r="F96" s="77"/>
      <c r="G96" s="77"/>
      <c r="H96" s="77"/>
      <c r="I96" s="77"/>
      <c r="J96" s="77"/>
      <c r="K96" s="77"/>
    </row>
    <row r="97" spans="1:11" ht="12.75">
      <c r="A97" s="77"/>
      <c r="B97" s="3">
        <v>75</v>
      </c>
      <c r="C97" s="4">
        <f>IF('Test MiFID_JMP EAFI'!G108=TRUE,B97*$B$83*$E$93,0)</f>
        <v>3</v>
      </c>
      <c r="D97" s="266"/>
      <c r="E97" s="77"/>
      <c r="F97" s="77"/>
      <c r="G97" s="77"/>
      <c r="H97" s="77"/>
      <c r="I97" s="77"/>
      <c r="J97" s="77"/>
      <c r="K97" s="77"/>
    </row>
    <row r="98" spans="1:11" ht="12.75">
      <c r="A98" s="77"/>
      <c r="B98" s="3">
        <v>100</v>
      </c>
      <c r="C98" s="4">
        <f>IF('Test MiFID_JMP EAFI'!G109=TRUE,B98*$B$83*$E$93,0)</f>
        <v>0</v>
      </c>
      <c r="D98" s="266"/>
      <c r="E98" s="77"/>
      <c r="F98" s="77"/>
      <c r="G98" s="77"/>
      <c r="H98" s="77"/>
      <c r="I98" s="77"/>
      <c r="J98" s="77"/>
      <c r="K98" s="77"/>
    </row>
    <row r="99" spans="1:11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spans="1:11" ht="12.75">
      <c r="A100" s="78"/>
      <c r="B100" s="258" t="s">
        <v>150</v>
      </c>
      <c r="C100" s="258" t="s">
        <v>151</v>
      </c>
      <c r="D100" s="260" t="s">
        <v>152</v>
      </c>
      <c r="E100" s="90">
        <v>0.1</v>
      </c>
      <c r="F100" s="78"/>
      <c r="G100" s="78"/>
      <c r="H100" s="78"/>
      <c r="I100" s="78"/>
      <c r="J100" s="78"/>
      <c r="K100" s="78"/>
    </row>
    <row r="101" spans="1:11" ht="12.75">
      <c r="A101" s="77"/>
      <c r="B101" s="259"/>
      <c r="C101" s="259"/>
      <c r="D101" s="260"/>
      <c r="E101" s="77"/>
      <c r="F101" s="77"/>
      <c r="G101" s="77"/>
      <c r="H101" s="77"/>
      <c r="I101" s="77"/>
      <c r="J101" s="77"/>
      <c r="K101" s="77"/>
    </row>
    <row r="102" spans="1:11" ht="12.75">
      <c r="A102" s="77"/>
      <c r="B102" s="3">
        <v>0</v>
      </c>
      <c r="C102" s="4">
        <f>IF('Test MiFID_JMP EAFI'!G113=TRUE,B102*$B$83*$E$100,0)</f>
        <v>0</v>
      </c>
      <c r="D102" s="266">
        <f>SUM(C102:C105)</f>
        <v>4</v>
      </c>
      <c r="E102" s="77"/>
      <c r="F102" s="77"/>
      <c r="G102" s="77"/>
      <c r="H102" s="77"/>
      <c r="I102" s="77"/>
      <c r="J102" s="77"/>
      <c r="K102" s="77"/>
    </row>
    <row r="103" spans="1:11" ht="12.75">
      <c r="A103" s="77"/>
      <c r="B103" s="3">
        <v>50</v>
      </c>
      <c r="C103" s="4">
        <f>IF('Test MiFID_JMP EAFI'!G114=TRUE,B103*$B$83*$E$100,0)</f>
        <v>0</v>
      </c>
      <c r="D103" s="266"/>
      <c r="E103" s="77"/>
      <c r="F103" s="77"/>
      <c r="G103" s="77"/>
      <c r="H103" s="77"/>
      <c r="I103" s="77"/>
      <c r="J103" s="77"/>
      <c r="K103" s="77"/>
    </row>
    <row r="104" spans="1:11" ht="12.75">
      <c r="A104" s="77"/>
      <c r="B104" s="3">
        <v>75</v>
      </c>
      <c r="C104" s="4">
        <f>IF('Test MiFID_JMP EAFI'!G115=TRUE,B104*$B$83*$E$100,0)</f>
        <v>0</v>
      </c>
      <c r="D104" s="266"/>
      <c r="E104" s="77"/>
      <c r="F104" s="77"/>
      <c r="G104" s="77"/>
      <c r="H104" s="77"/>
      <c r="I104" s="77"/>
      <c r="J104" s="77"/>
      <c r="K104" s="77"/>
    </row>
    <row r="105" spans="1:11" ht="12.75">
      <c r="A105" s="77"/>
      <c r="B105" s="3">
        <v>100</v>
      </c>
      <c r="C105" s="4">
        <f>IF('Test MiFID_JMP EAFI'!G116=TRUE,B105*$B$83*$E$100,0)</f>
        <v>4</v>
      </c>
      <c r="D105" s="266"/>
      <c r="E105" s="77"/>
      <c r="F105" s="77"/>
      <c r="G105" s="77"/>
      <c r="H105" s="77"/>
      <c r="I105" s="77"/>
      <c r="J105" s="77"/>
      <c r="K105" s="77"/>
    </row>
    <row r="106" spans="1:11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</row>
    <row r="107" spans="1:11" ht="12.75">
      <c r="A107" s="78"/>
      <c r="B107" s="258" t="s">
        <v>150</v>
      </c>
      <c r="C107" s="258" t="s">
        <v>151</v>
      </c>
      <c r="D107" s="260" t="s">
        <v>152</v>
      </c>
      <c r="E107" s="90">
        <v>0.5</v>
      </c>
      <c r="F107" s="78"/>
      <c r="G107" s="78"/>
      <c r="H107" s="78"/>
      <c r="I107" s="78"/>
      <c r="J107" s="78"/>
      <c r="K107" s="78"/>
    </row>
    <row r="108" spans="1:11" ht="12.75">
      <c r="A108" s="77"/>
      <c r="B108" s="259"/>
      <c r="C108" s="259"/>
      <c r="D108" s="260"/>
      <c r="E108" s="77"/>
      <c r="F108" s="77"/>
      <c r="G108" s="77"/>
      <c r="H108" s="77"/>
      <c r="I108" s="77"/>
      <c r="J108" s="77"/>
      <c r="K108" s="77"/>
    </row>
    <row r="109" spans="1:11" ht="12.75">
      <c r="A109" s="77"/>
      <c r="B109" s="3">
        <v>0</v>
      </c>
      <c r="C109" s="6">
        <f>IF('Test MiFID_JMP EAFI'!G120=TRUE,B109*$B$83*$E$107,0)</f>
        <v>0</v>
      </c>
      <c r="D109" s="255">
        <f>SUM(C109:C114)</f>
        <v>13</v>
      </c>
      <c r="E109" s="77"/>
      <c r="F109" s="77"/>
      <c r="G109" s="77"/>
      <c r="H109" s="77"/>
      <c r="I109" s="77"/>
      <c r="J109" s="77"/>
      <c r="K109" s="77"/>
    </row>
    <row r="110" spans="1:11" ht="12.75">
      <c r="A110" s="77"/>
      <c r="B110" s="5">
        <v>15</v>
      </c>
      <c r="C110" s="6">
        <f>IF('Test MiFID_JMP EAFI'!G121=TRUE,B110*$B$83*$E$107,0)</f>
        <v>3</v>
      </c>
      <c r="D110" s="256"/>
      <c r="E110" s="77"/>
      <c r="F110" s="77"/>
      <c r="G110" s="77"/>
      <c r="H110" s="77"/>
      <c r="I110" s="77"/>
      <c r="J110" s="77"/>
      <c r="K110" s="77"/>
    </row>
    <row r="111" spans="1:11" ht="12.75">
      <c r="A111" s="77"/>
      <c r="B111" s="5">
        <v>5</v>
      </c>
      <c r="C111" s="6">
        <f>IF('Test MiFID_JMP EAFI'!G122=TRUE,B111*$B$83*$E$107,0)</f>
        <v>1</v>
      </c>
      <c r="D111" s="256"/>
      <c r="E111" s="77"/>
      <c r="F111" s="77"/>
      <c r="G111" s="77"/>
      <c r="H111" s="77"/>
      <c r="I111" s="77"/>
      <c r="J111" s="77"/>
      <c r="K111" s="77"/>
    </row>
    <row r="112" spans="1:11" ht="12.75">
      <c r="A112" s="77"/>
      <c r="B112" s="5">
        <v>5</v>
      </c>
      <c r="C112" s="6">
        <f>IF('Test MiFID_JMP EAFI'!G123=TRUE,B112*$B$83*$E$107,0)</f>
        <v>0</v>
      </c>
      <c r="D112" s="256"/>
      <c r="E112" s="77"/>
      <c r="F112" s="77"/>
      <c r="G112" s="77"/>
      <c r="H112" s="77"/>
      <c r="I112" s="77"/>
      <c r="J112" s="77"/>
      <c r="K112" s="77"/>
    </row>
    <row r="113" spans="1:11" ht="12.75">
      <c r="A113" s="77"/>
      <c r="B113" s="5">
        <v>30</v>
      </c>
      <c r="C113" s="6">
        <f>IF('Test MiFID_JMP EAFI'!G124=TRUE,B113*$B$83*$E$107,0)</f>
        <v>0</v>
      </c>
      <c r="D113" s="256"/>
      <c r="E113" s="77"/>
      <c r="F113" s="77"/>
      <c r="G113" s="77"/>
      <c r="H113" s="77"/>
      <c r="I113" s="77"/>
      <c r="J113" s="77"/>
      <c r="K113" s="77"/>
    </row>
    <row r="114" spans="1:11" ht="12.75">
      <c r="A114" s="77"/>
      <c r="B114" s="5">
        <v>45</v>
      </c>
      <c r="C114" s="6">
        <f>IF('Test MiFID_JMP EAFI'!G125=TRUE,B114*$B$83*$E$107,0)</f>
        <v>9</v>
      </c>
      <c r="D114" s="257"/>
      <c r="E114" s="77"/>
      <c r="F114" s="77"/>
      <c r="G114" s="77"/>
      <c r="H114" s="77"/>
      <c r="I114" s="77"/>
      <c r="J114" s="77"/>
      <c r="K114" s="77"/>
    </row>
    <row r="115" spans="1:11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</row>
    <row r="116" spans="1:11" ht="12.75">
      <c r="A116" s="78"/>
      <c r="B116" s="258" t="s">
        <v>150</v>
      </c>
      <c r="C116" s="258" t="s">
        <v>151</v>
      </c>
      <c r="D116" s="260" t="s">
        <v>152</v>
      </c>
      <c r="E116" s="90">
        <v>0.1</v>
      </c>
      <c r="F116" s="78"/>
      <c r="G116" s="78"/>
      <c r="H116" s="78"/>
      <c r="I116" s="78"/>
      <c r="J116" s="78"/>
      <c r="K116" s="78"/>
    </row>
    <row r="117" spans="1:11" ht="12.75">
      <c r="A117" s="77"/>
      <c r="B117" s="259"/>
      <c r="C117" s="259"/>
      <c r="D117" s="260"/>
      <c r="E117" s="77"/>
      <c r="F117" s="77"/>
      <c r="G117" s="77"/>
      <c r="H117" s="77"/>
      <c r="I117" s="77"/>
      <c r="J117" s="77"/>
      <c r="K117" s="77"/>
    </row>
    <row r="118" spans="1:11" ht="12.75">
      <c r="A118" s="77"/>
      <c r="B118" s="3">
        <v>0</v>
      </c>
      <c r="C118" s="4">
        <f>IF('Test MiFID_JMP EAFI'!G129=TRUE,B118*$B$83*$E$116,0)</f>
        <v>0</v>
      </c>
      <c r="D118" s="266">
        <f>SUM(C118:C121)</f>
        <v>2</v>
      </c>
      <c r="E118" s="77"/>
      <c r="F118" s="77"/>
      <c r="G118" s="77"/>
      <c r="H118" s="77"/>
      <c r="I118" s="77"/>
      <c r="J118" s="77"/>
      <c r="K118" s="77"/>
    </row>
    <row r="119" spans="1:11" ht="12.75">
      <c r="A119" s="77"/>
      <c r="B119" s="3">
        <v>50</v>
      </c>
      <c r="C119" s="4">
        <f>IF('Test MiFID_JMP EAFI'!G130=TRUE,B119*$B$83*$E$116,0)</f>
        <v>2</v>
      </c>
      <c r="D119" s="266"/>
      <c r="E119" s="77"/>
      <c r="F119" s="77"/>
      <c r="G119" s="77"/>
      <c r="H119" s="77"/>
      <c r="I119" s="77"/>
      <c r="J119" s="77"/>
      <c r="K119" s="77"/>
    </row>
    <row r="120" spans="1:11" ht="12.75">
      <c r="A120" s="77"/>
      <c r="B120" s="3">
        <v>75</v>
      </c>
      <c r="C120" s="4">
        <f>IF('Test MiFID_JMP EAFI'!G131=TRUE,B120*$B$83*$E$116,0)</f>
        <v>0</v>
      </c>
      <c r="D120" s="266"/>
      <c r="E120" s="77"/>
      <c r="F120" s="77"/>
      <c r="G120" s="77"/>
      <c r="H120" s="77"/>
      <c r="I120" s="77"/>
      <c r="J120" s="77"/>
      <c r="K120" s="77"/>
    </row>
    <row r="121" spans="1:11" ht="12.75">
      <c r="A121" s="77"/>
      <c r="B121" s="3">
        <v>100</v>
      </c>
      <c r="C121" s="4">
        <f>IF('Test MiFID_JMP EAFI'!G132=TRUE,B121*$B$83*$E$116,0)</f>
        <v>0</v>
      </c>
      <c r="D121" s="266"/>
      <c r="E121" s="77"/>
      <c r="F121" s="77"/>
      <c r="G121" s="77"/>
      <c r="H121" s="77"/>
      <c r="I121" s="77"/>
      <c r="J121" s="77"/>
      <c r="K121" s="77"/>
    </row>
    <row r="122" spans="1:11" ht="12.75">
      <c r="A122" s="76"/>
      <c r="B122" s="77"/>
      <c r="C122" s="77"/>
      <c r="D122" s="77"/>
      <c r="E122" s="77"/>
      <c r="F122" s="77"/>
      <c r="G122" s="77"/>
      <c r="H122" s="77"/>
      <c r="I122" s="77"/>
      <c r="J122" s="77"/>
      <c r="K122" s="77"/>
    </row>
    <row r="123" spans="1:11" ht="12.75">
      <c r="A123" s="78"/>
      <c r="B123" s="258" t="s">
        <v>150</v>
      </c>
      <c r="C123" s="258" t="s">
        <v>151</v>
      </c>
      <c r="D123" s="260" t="s">
        <v>152</v>
      </c>
      <c r="E123" s="90">
        <v>0.1</v>
      </c>
      <c r="F123" s="78"/>
      <c r="G123" s="78"/>
      <c r="H123" s="78"/>
      <c r="I123" s="78"/>
      <c r="J123" s="78"/>
      <c r="K123" s="78"/>
    </row>
    <row r="124" spans="1:11" ht="12.75">
      <c r="A124" s="77"/>
      <c r="B124" s="259"/>
      <c r="C124" s="259"/>
      <c r="D124" s="260"/>
      <c r="E124" s="77"/>
      <c r="F124" s="77"/>
      <c r="G124" s="77"/>
      <c r="H124" s="77"/>
      <c r="I124" s="77"/>
      <c r="J124" s="77"/>
      <c r="K124" s="77"/>
    </row>
    <row r="125" spans="1:11" ht="12.75">
      <c r="A125" s="77"/>
      <c r="B125" s="3">
        <v>0</v>
      </c>
      <c r="C125" s="6">
        <f>IF('Test MiFID_JMP EAFI'!G136=TRUE,B125*$B$83*$E$123,0)</f>
        <v>0</v>
      </c>
      <c r="D125" s="255">
        <f>SUM(C125:C129)</f>
        <v>1</v>
      </c>
      <c r="E125" s="77"/>
      <c r="F125" s="77"/>
      <c r="G125" s="77"/>
      <c r="H125" s="77"/>
      <c r="I125" s="77"/>
      <c r="J125" s="77"/>
      <c r="K125" s="77"/>
    </row>
    <row r="126" spans="1:11" ht="12.75">
      <c r="A126" s="77"/>
      <c r="B126" s="5">
        <v>25</v>
      </c>
      <c r="C126" s="6">
        <f>IF('Test MiFID_JMP EAFI'!G137=TRUE,B126*$B$83*$E$123,0)</f>
        <v>1</v>
      </c>
      <c r="D126" s="256"/>
      <c r="E126" s="77"/>
      <c r="F126" s="77"/>
      <c r="G126" s="77"/>
      <c r="H126" s="77"/>
      <c r="I126" s="77"/>
      <c r="J126" s="77"/>
      <c r="K126" s="77"/>
    </row>
    <row r="127" spans="1:11" ht="12.75">
      <c r="A127" s="77"/>
      <c r="B127" s="5">
        <v>50</v>
      </c>
      <c r="C127" s="6">
        <f>IF('Test MiFID_JMP EAFI'!G138=TRUE,B127*$B$83*$E$123,0)</f>
        <v>0</v>
      </c>
      <c r="D127" s="256"/>
      <c r="E127" s="77"/>
      <c r="F127" s="77"/>
      <c r="G127" s="77"/>
      <c r="H127" s="77"/>
      <c r="I127" s="77"/>
      <c r="J127" s="77"/>
      <c r="K127" s="77"/>
    </row>
    <row r="128" spans="1:11" ht="12.75">
      <c r="A128" s="77"/>
      <c r="B128" s="5">
        <v>75</v>
      </c>
      <c r="C128" s="6">
        <f>IF('Test MiFID_JMP EAFI'!G139=TRUE,B128*$B$83*$E$123,0)</f>
        <v>0</v>
      </c>
      <c r="D128" s="256"/>
      <c r="E128" s="77"/>
      <c r="F128" s="77"/>
      <c r="G128" s="77"/>
      <c r="H128" s="77"/>
      <c r="I128" s="77"/>
      <c r="J128" s="77"/>
      <c r="K128" s="77"/>
    </row>
    <row r="129" spans="1:11" ht="12.75">
      <c r="A129" s="77"/>
      <c r="B129" s="5">
        <v>100</v>
      </c>
      <c r="C129" s="6">
        <f>IF('Test MiFID_JMP EAFI'!G140=TRUE,B129*$B$83*$E$123,0)</f>
        <v>0</v>
      </c>
      <c r="D129" s="257"/>
      <c r="E129" s="77"/>
      <c r="F129" s="77"/>
      <c r="G129" s="77"/>
      <c r="H129" s="77"/>
      <c r="I129" s="77"/>
      <c r="J129" s="77"/>
      <c r="K129" s="77"/>
    </row>
    <row r="130" spans="1:11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</row>
    <row r="131" spans="1:1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</row>
    <row r="132" spans="1:11" ht="12.75">
      <c r="A132" s="77"/>
      <c r="B132" s="258" t="s">
        <v>150</v>
      </c>
      <c r="C132" s="258" t="s">
        <v>151</v>
      </c>
      <c r="D132" s="260" t="s">
        <v>152</v>
      </c>
      <c r="E132" s="90">
        <v>0.1</v>
      </c>
      <c r="F132" s="77"/>
      <c r="G132" s="77"/>
      <c r="H132" s="77"/>
      <c r="I132" s="77"/>
      <c r="J132" s="77"/>
      <c r="K132" s="77"/>
    </row>
    <row r="133" spans="1:11" ht="12.75">
      <c r="A133" s="77"/>
      <c r="B133" s="259"/>
      <c r="C133" s="259"/>
      <c r="D133" s="260"/>
      <c r="E133" s="77"/>
      <c r="F133" s="77"/>
      <c r="G133" s="77"/>
      <c r="H133" s="77"/>
      <c r="I133" s="77"/>
      <c r="J133" s="77"/>
      <c r="K133" s="77"/>
    </row>
    <row r="134" spans="1:11" ht="12.75">
      <c r="A134" s="77"/>
      <c r="B134" s="3">
        <v>0</v>
      </c>
      <c r="C134" s="4">
        <f>IF('Test MiFID_JMP EAFI'!G145=TRUE,B134*$B$83*$E$132,0)</f>
        <v>0</v>
      </c>
      <c r="D134" s="255">
        <f>C134+C135+C136</f>
        <v>0</v>
      </c>
      <c r="E134" s="77"/>
      <c r="F134" s="77"/>
      <c r="G134" s="77"/>
      <c r="H134" s="77"/>
      <c r="I134" s="77"/>
      <c r="J134" s="77"/>
      <c r="K134" s="77"/>
    </row>
    <row r="135" spans="1:11" ht="12.75">
      <c r="A135" s="77"/>
      <c r="B135" s="3">
        <v>50</v>
      </c>
      <c r="C135" s="4">
        <f>IF('Test MiFID_JMP EAFI'!G146=TRUE,B135*'Test MiFID_JMP EAFI'!$F$23*'Test MiFID_JMP EAFI'!$F$20,0)</f>
        <v>0</v>
      </c>
      <c r="D135" s="256"/>
      <c r="E135" s="77"/>
      <c r="F135" s="77"/>
      <c r="G135" s="77"/>
      <c r="H135" s="77"/>
      <c r="I135" s="77"/>
      <c r="J135" s="77"/>
      <c r="K135" s="77"/>
    </row>
    <row r="136" spans="1:11" ht="12.75">
      <c r="A136" s="77"/>
      <c r="B136" s="3">
        <v>100</v>
      </c>
      <c r="C136" s="4">
        <f>IF('Test MiFID_JMP EAFI'!G147=TRUE,B136*'Test MiFID_JMP EAFI'!$F$23*'Test MiFID_JMP EAFI'!$F$20,0)</f>
        <v>0</v>
      </c>
      <c r="D136" s="257"/>
      <c r="E136" s="77"/>
      <c r="F136" s="77"/>
      <c r="G136" s="77"/>
      <c r="H136" s="77"/>
      <c r="I136" s="77"/>
      <c r="J136" s="77"/>
      <c r="K136" s="77"/>
    </row>
    <row r="137" spans="1:11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</row>
    <row r="138" spans="1:11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</row>
    <row r="139" spans="1:1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</row>
    <row r="140" spans="1:11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1:11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</row>
    <row r="142" spans="1:11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</row>
    <row r="143" spans="1:11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</row>
    <row r="144" spans="1:11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</row>
    <row r="145" spans="1:11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</row>
    <row r="146" spans="1:11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</row>
    <row r="147" spans="1:11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</row>
    <row r="148" spans="1:11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</row>
    <row r="149" spans="1:11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</row>
    <row r="150" spans="1:11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</row>
    <row r="151" spans="1:11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</row>
    <row r="152" spans="1:11" ht="12.75">
      <c r="A152" s="77"/>
      <c r="B152" s="82"/>
      <c r="C152" s="77"/>
      <c r="D152" s="77"/>
      <c r="E152" s="77"/>
      <c r="F152" s="77"/>
      <c r="G152" s="77"/>
      <c r="H152" s="77"/>
      <c r="I152" s="77"/>
      <c r="J152" s="77"/>
      <c r="K152" s="77"/>
    </row>
    <row r="153" spans="1:11" ht="12.75">
      <c r="A153" s="78"/>
      <c r="B153" s="79"/>
      <c r="C153" s="97"/>
      <c r="D153" s="77"/>
      <c r="E153" s="77"/>
      <c r="F153" s="77"/>
      <c r="G153" s="77"/>
      <c r="H153" s="77"/>
      <c r="I153" s="77"/>
      <c r="J153" s="77"/>
      <c r="K153" s="77"/>
    </row>
    <row r="154" spans="1:11" ht="12.75">
      <c r="A154" s="77"/>
      <c r="B154" s="77"/>
      <c r="C154" s="97"/>
      <c r="D154" s="77"/>
      <c r="E154" s="77"/>
      <c r="F154" s="77"/>
      <c r="G154" s="77"/>
      <c r="H154" s="77"/>
      <c r="I154" s="77"/>
      <c r="J154" s="77"/>
      <c r="K154" s="77"/>
    </row>
    <row r="155" spans="1:11" ht="12.75">
      <c r="A155" s="77"/>
      <c r="B155" s="86"/>
      <c r="C155" s="97"/>
      <c r="D155" s="77"/>
      <c r="E155" s="77"/>
      <c r="F155" s="77"/>
      <c r="G155" s="77"/>
      <c r="H155" s="77"/>
      <c r="I155" s="77"/>
      <c r="J155" s="77"/>
      <c r="K155" s="77"/>
    </row>
    <row r="156" spans="1:11" ht="12.75">
      <c r="A156" s="77"/>
      <c r="B156" s="86"/>
      <c r="C156" s="97"/>
      <c r="D156" s="77"/>
      <c r="E156" s="77"/>
      <c r="F156" s="77"/>
      <c r="G156" s="77"/>
      <c r="H156" s="77"/>
      <c r="I156" s="77"/>
      <c r="J156" s="77"/>
      <c r="K156" s="77"/>
    </row>
    <row r="157" spans="1:11" ht="12.75">
      <c r="A157" s="77"/>
      <c r="B157" s="86"/>
      <c r="C157" s="97"/>
      <c r="D157" s="77"/>
      <c r="E157" s="77"/>
      <c r="F157" s="77"/>
      <c r="G157" s="77"/>
      <c r="H157" s="77"/>
      <c r="I157" s="77"/>
      <c r="J157" s="77"/>
      <c r="K157" s="77"/>
    </row>
    <row r="158" spans="1:11" ht="12.75">
      <c r="A158" s="77"/>
      <c r="B158" s="86"/>
      <c r="C158" s="97"/>
      <c r="D158" s="77"/>
      <c r="E158" s="77"/>
      <c r="F158" s="77"/>
      <c r="G158" s="77"/>
      <c r="H158" s="77"/>
      <c r="I158" s="77"/>
      <c r="J158" s="77"/>
      <c r="K158" s="77"/>
    </row>
    <row r="159" spans="1:11" ht="12.75">
      <c r="A159" s="77"/>
      <c r="B159" s="86"/>
      <c r="C159" s="97"/>
      <c r="D159" s="77"/>
      <c r="E159" s="77"/>
      <c r="F159" s="77"/>
      <c r="G159" s="77"/>
      <c r="H159" s="77"/>
      <c r="I159" s="77"/>
      <c r="J159" s="77"/>
      <c r="K159" s="77"/>
    </row>
    <row r="160" spans="1:11" ht="12.75">
      <c r="A160" s="77"/>
      <c r="B160" s="77"/>
      <c r="C160" s="97"/>
      <c r="D160" s="77"/>
      <c r="E160" s="77"/>
      <c r="F160" s="77"/>
      <c r="G160" s="77"/>
      <c r="H160" s="77"/>
      <c r="I160" s="77"/>
      <c r="J160" s="77"/>
      <c r="K160" s="77"/>
    </row>
    <row r="161" spans="1:11" ht="15" thickBot="1">
      <c r="A161" s="108"/>
      <c r="B161" s="108"/>
      <c r="C161" s="97"/>
      <c r="D161" s="77"/>
      <c r="E161" s="77"/>
      <c r="F161" s="77"/>
      <c r="G161" s="77"/>
      <c r="H161" s="77"/>
      <c r="I161" s="77"/>
      <c r="J161" s="77"/>
      <c r="K161" s="77"/>
    </row>
    <row r="162" spans="1:11" ht="15.75" thickBot="1">
      <c r="A162" s="105"/>
      <c r="B162" s="264" t="s">
        <v>153</v>
      </c>
      <c r="C162" s="265"/>
      <c r="D162" s="2"/>
      <c r="E162" s="264" t="s">
        <v>149</v>
      </c>
      <c r="F162" s="268"/>
      <c r="G162" s="265"/>
      <c r="H162" s="87"/>
      <c r="I162" s="77"/>
      <c r="J162" s="77"/>
      <c r="K162" s="77"/>
    </row>
    <row r="163" spans="1:11" ht="15.75" thickBot="1">
      <c r="A163" s="101"/>
      <c r="B163" s="10" t="s">
        <v>67</v>
      </c>
      <c r="C163" s="11" t="s">
        <v>143</v>
      </c>
      <c r="D163" s="88"/>
      <c r="E163" s="261" t="e">
        <f>+D83+D49+D11</f>
        <v>#REF!</v>
      </c>
      <c r="F163" s="262"/>
      <c r="G163" s="263"/>
      <c r="H163" s="94" t="e">
        <f>IF(E163&lt;19,+E164,+IF(E163&lt;39,+E165,+IF(E163&lt;59,+E166,+IF(E163&lt;79,+E167,+E168))))</f>
        <v>#REF!</v>
      </c>
      <c r="I163" s="77"/>
      <c r="J163" s="77"/>
      <c r="K163" s="77"/>
    </row>
    <row r="164" spans="1:11" ht="15.75">
      <c r="A164" s="106"/>
      <c r="B164" s="12" t="s">
        <v>148</v>
      </c>
      <c r="C164" s="9">
        <v>1</v>
      </c>
      <c r="D164" s="93">
        <v>1</v>
      </c>
      <c r="E164" s="102" t="s">
        <v>156</v>
      </c>
      <c r="F164" s="2"/>
      <c r="G164" s="87"/>
      <c r="H164" s="87"/>
      <c r="I164" s="77"/>
      <c r="J164" s="77"/>
      <c r="K164" s="77"/>
    </row>
    <row r="165" spans="1:11" ht="15.75">
      <c r="A165" s="101"/>
      <c r="B165" s="13" t="s">
        <v>147</v>
      </c>
      <c r="C165" s="7">
        <v>2</v>
      </c>
      <c r="D165" s="93">
        <v>2</v>
      </c>
      <c r="E165" s="102" t="s">
        <v>14</v>
      </c>
      <c r="F165" s="2"/>
      <c r="G165" s="87"/>
      <c r="H165" s="87"/>
      <c r="I165" s="77"/>
      <c r="J165" s="77"/>
      <c r="K165" s="77"/>
    </row>
    <row r="166" spans="1:11" ht="15.75">
      <c r="A166" s="106"/>
      <c r="B166" s="13" t="s">
        <v>146</v>
      </c>
      <c r="C166" s="7">
        <v>3</v>
      </c>
      <c r="D166" s="93">
        <v>3</v>
      </c>
      <c r="E166" s="102" t="s">
        <v>13</v>
      </c>
      <c r="F166" s="2"/>
      <c r="G166" s="87"/>
      <c r="H166" s="87"/>
      <c r="I166" s="77"/>
      <c r="J166" s="77"/>
      <c r="K166" s="77"/>
    </row>
    <row r="167" spans="1:11" ht="15.75">
      <c r="A167" s="98"/>
      <c r="B167" s="13" t="s">
        <v>145</v>
      </c>
      <c r="C167" s="7">
        <v>4</v>
      </c>
      <c r="D167" s="93">
        <v>4</v>
      </c>
      <c r="E167" s="102" t="s">
        <v>16</v>
      </c>
      <c r="F167" s="2"/>
      <c r="G167" s="87"/>
      <c r="H167" s="87"/>
      <c r="I167" s="77"/>
      <c r="J167" s="77"/>
      <c r="K167" s="77"/>
    </row>
    <row r="168" spans="1:11" ht="16.5" thickBot="1">
      <c r="A168" s="100"/>
      <c r="B168" s="18" t="s">
        <v>144</v>
      </c>
      <c r="C168" s="8">
        <v>5</v>
      </c>
      <c r="D168" s="93">
        <v>5</v>
      </c>
      <c r="E168" s="102" t="s">
        <v>15</v>
      </c>
      <c r="F168" s="2"/>
      <c r="G168" s="87"/>
      <c r="H168" s="87"/>
      <c r="I168" s="77"/>
      <c r="J168" s="77"/>
      <c r="K168" s="77"/>
    </row>
    <row r="169" spans="1:11" ht="14.25">
      <c r="A169" s="100"/>
      <c r="B169" s="77"/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1" ht="14.25">
      <c r="A170" s="100"/>
      <c r="B170" s="100"/>
      <c r="C170" s="99"/>
      <c r="D170" s="77"/>
      <c r="E170" s="77"/>
      <c r="F170" s="77"/>
      <c r="G170" s="77"/>
      <c r="H170" s="77"/>
      <c r="I170" s="77"/>
      <c r="J170" s="77"/>
      <c r="K170" s="77"/>
    </row>
    <row r="171" spans="1:11" ht="14.25">
      <c r="A171" s="100"/>
      <c r="B171" s="100"/>
      <c r="C171" s="99"/>
      <c r="D171" s="77"/>
      <c r="E171" s="77"/>
      <c r="F171" s="77"/>
      <c r="G171" s="77"/>
      <c r="H171" s="77"/>
      <c r="I171" s="77"/>
      <c r="J171" s="77"/>
      <c r="K171" s="77"/>
    </row>
    <row r="172" spans="1:11" ht="14.25">
      <c r="A172" s="100"/>
      <c r="B172" s="100"/>
      <c r="C172" s="99"/>
      <c r="D172" s="77"/>
      <c r="E172" s="77"/>
      <c r="F172" s="77"/>
      <c r="G172" s="77"/>
      <c r="H172" s="77"/>
      <c r="I172" s="77"/>
      <c r="J172" s="77"/>
      <c r="K172" s="77"/>
    </row>
    <row r="173" spans="1:11" ht="14.25">
      <c r="A173" s="98"/>
      <c r="B173" s="97"/>
      <c r="C173" s="97"/>
      <c r="D173" s="77"/>
      <c r="E173" s="267"/>
      <c r="F173" s="267"/>
      <c r="G173" s="267"/>
      <c r="H173" s="267"/>
      <c r="I173" s="267"/>
      <c r="J173" s="267"/>
      <c r="K173" s="267"/>
    </row>
    <row r="174" spans="1:11" ht="14.25">
      <c r="A174" s="98"/>
      <c r="B174" s="97"/>
      <c r="C174" s="97"/>
      <c r="D174" s="77"/>
      <c r="E174" s="77"/>
      <c r="F174" s="77"/>
      <c r="G174" s="77"/>
      <c r="H174" s="77"/>
      <c r="I174" s="77"/>
      <c r="J174" s="77"/>
      <c r="K174" s="77"/>
    </row>
  </sheetData>
  <sheetProtection password="C143" sheet="1" objects="1" scenarios="1"/>
  <mergeCells count="60">
    <mergeCell ref="C123:C124"/>
    <mergeCell ref="D109:D114"/>
    <mergeCell ref="B107:B108"/>
    <mergeCell ref="C107:C108"/>
    <mergeCell ref="D93:D94"/>
    <mergeCell ref="D123:D124"/>
    <mergeCell ref="D74:D75"/>
    <mergeCell ref="D76:D80"/>
    <mergeCell ref="B100:B101"/>
    <mergeCell ref="B74:B75"/>
    <mergeCell ref="D118:D121"/>
    <mergeCell ref="B123:B124"/>
    <mergeCell ref="B93:B94"/>
    <mergeCell ref="C74:C75"/>
    <mergeCell ref="C100:C101"/>
    <mergeCell ref="D107:D108"/>
    <mergeCell ref="D132:D133"/>
    <mergeCell ref="C93:C94"/>
    <mergeCell ref="B116:B117"/>
    <mergeCell ref="C116:C117"/>
    <mergeCell ref="D95:D98"/>
    <mergeCell ref="D116:D117"/>
    <mergeCell ref="D100:D101"/>
    <mergeCell ref="B13:B14"/>
    <mergeCell ref="C13:C14"/>
    <mergeCell ref="B21:B22"/>
    <mergeCell ref="D68:D71"/>
    <mergeCell ref="D15:D19"/>
    <mergeCell ref="C21:C22"/>
    <mergeCell ref="B51:B52"/>
    <mergeCell ref="B58:B59"/>
    <mergeCell ref="B66:B67"/>
    <mergeCell ref="D58:D59"/>
    <mergeCell ref="C66:C67"/>
    <mergeCell ref="D30:D34"/>
    <mergeCell ref="D13:D14"/>
    <mergeCell ref="D21:D22"/>
    <mergeCell ref="D23:D26"/>
    <mergeCell ref="D66:D67"/>
    <mergeCell ref="D51:D52"/>
    <mergeCell ref="B28:B29"/>
    <mergeCell ref="C28:C29"/>
    <mergeCell ref="D28:D29"/>
    <mergeCell ref="D125:D129"/>
    <mergeCell ref="E173:K173"/>
    <mergeCell ref="C51:C52"/>
    <mergeCell ref="B43:B44"/>
    <mergeCell ref="C43:C44"/>
    <mergeCell ref="E162:G162"/>
    <mergeCell ref="D53:D56"/>
    <mergeCell ref="D134:D136"/>
    <mergeCell ref="C132:C133"/>
    <mergeCell ref="D43:D44"/>
    <mergeCell ref="E163:G163"/>
    <mergeCell ref="B132:B133"/>
    <mergeCell ref="B162:C162"/>
    <mergeCell ref="D45:D47"/>
    <mergeCell ref="D102:D105"/>
    <mergeCell ref="C58:C59"/>
    <mergeCell ref="D60:D6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2.75"/>
  <sheetData>
    <row r="1" ht="12.75">
      <c r="A1" s="203" t="s">
        <v>75</v>
      </c>
    </row>
    <row r="2" ht="12.75">
      <c r="A2" s="20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ob0494</dc:creator>
  <cp:keywords/>
  <dc:description/>
  <cp:lastModifiedBy>Pepe</cp:lastModifiedBy>
  <cp:lastPrinted>2013-12-03T11:19:57Z</cp:lastPrinted>
  <dcterms:created xsi:type="dcterms:W3CDTF">2007-06-14T11:11:06Z</dcterms:created>
  <dcterms:modified xsi:type="dcterms:W3CDTF">2015-05-07T16:50:46Z</dcterms:modified>
  <cp:category/>
  <cp:version/>
  <cp:contentType/>
  <cp:contentStatus/>
</cp:coreProperties>
</file>